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3.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bdouk-my.sharepoint.com/personal/barack_x_kalima_bdo_co_uk/Documents/Desktop/2025 Assignments/ZEITI 2023/"/>
    </mc:Choice>
  </mc:AlternateContent>
  <xr:revisionPtr revIDLastSave="130" documentId="8_{3C7B8082-050C-4068-B371-45FBDB9AC323}" xr6:coauthVersionLast="47" xr6:coauthVersionMax="47" xr10:uidLastSave="{72B961C1-C8BA-4155-89B1-2096A6F8A7F8}"/>
  <bookViews>
    <workbookView xWindow="-110" yWindow="-110" windowWidth="19420" windowHeight="11500" firstSheet="1" activeTab="1" xr2:uid="{BE9E1E00-0B85-4844-B1E3-229A610793B1}"/>
  </bookViews>
  <sheets>
    <sheet name="Introduction" sheetId="13" r:id="rId1"/>
    <sheet name="1_About" sheetId="9" r:id="rId2"/>
    <sheet name="2_Economic contribution" sheetId="8" r:id="rId3"/>
    <sheet name="3_Entities and projects List" sheetId="12" r:id="rId4"/>
    <sheet name="4_Extractive revenues -full-" sheetId="4" r:id="rId5"/>
    <sheet name="5_Gov revenues (comp+proj)" sheetId="11" r:id="rId6"/>
    <sheet name="Lists" sheetId="10"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_rev_proj_comp_totals">'5_Gov revenues (comp+proj)'!$H$149:$J$151</definedName>
    <definedName name="gov_revenue_totals">'4_Extractive revenues -full-'!$I$49:$J$51</definedName>
    <definedName name="Government_entities_list">Government_agencies[Full name of entity]</definedName>
    <definedName name="_xlnm.Print_Area" localSheetId="1">'1_About'!$C$2:$G$42</definedName>
    <definedName name="_xlnm.Print_Area" localSheetId="3">'3_Entities and projects List'!$A$1:$Q$68</definedName>
    <definedName name="_xlnm.Print_Area" localSheetId="0">Introduction!$C$2:$J$39</definedName>
    <definedName name="Project_phases_list">Table12[Project phases]</definedName>
    <definedName name="Projectname">Projects[Full project name]</definedName>
    <definedName name="Reliability">Government_entity_type17[Type of response]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Gov_revs_comp_proj[Revenue value]</definedName>
    <definedName name="Total_revenues">Government_revenues_table[Revenue value]</definedName>
    <definedName name="What_is_GFS?">'4_Extractive revenues -full-'!$O$26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2" l="1"/>
  <c r="H33" i="12"/>
  <c r="H35" i="12"/>
  <c r="H32" i="12"/>
  <c r="H34" i="12"/>
  <c r="H36" i="12"/>
  <c r="F57" i="12"/>
  <c r="F56" i="12" l="1"/>
  <c r="F54" i="12" l="1"/>
  <c r="F50" i="12"/>
  <c r="B115" i="11" l="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85" i="11" l="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67" i="11"/>
  <c r="B68" i="11"/>
  <c r="B69" i="11"/>
  <c r="B70" i="11"/>
  <c r="B71" i="11"/>
  <c r="B72" i="11"/>
  <c r="B73" i="11"/>
  <c r="B74" i="11"/>
  <c r="B75" i="11"/>
  <c r="B76" i="11"/>
  <c r="B77" i="11"/>
  <c r="B78" i="11"/>
  <c r="B79" i="11"/>
  <c r="B80" i="11"/>
  <c r="B81" i="11"/>
  <c r="B82" i="11"/>
  <c r="B83" i="11"/>
  <c r="B84" i="11"/>
  <c r="B45" i="11"/>
  <c r="B46" i="11"/>
  <c r="B47" i="11"/>
  <c r="B48" i="11"/>
  <c r="B49" i="11"/>
  <c r="B50" i="11"/>
  <c r="B51" i="11"/>
  <c r="B52" i="11"/>
  <c r="B53" i="11"/>
  <c r="B54" i="11"/>
  <c r="B55" i="11"/>
  <c r="B56" i="11"/>
  <c r="B57" i="11"/>
  <c r="B58" i="11"/>
  <c r="B59" i="11"/>
  <c r="B60" i="11"/>
  <c r="B61" i="11"/>
  <c r="B62" i="11"/>
  <c r="B63" i="11"/>
  <c r="B64" i="11"/>
  <c r="B65" i="11"/>
  <c r="B66" i="11"/>
  <c r="B31" i="11"/>
  <c r="B32" i="11"/>
  <c r="B33" i="11"/>
  <c r="B34" i="11"/>
  <c r="B35" i="11"/>
  <c r="B36" i="11"/>
  <c r="B37" i="11"/>
  <c r="B38" i="11"/>
  <c r="B39" i="11"/>
  <c r="B40" i="11"/>
  <c r="B41" i="11"/>
  <c r="B42" i="11"/>
  <c r="B43" i="11"/>
  <c r="B44" i="11"/>
  <c r="B42" i="4"/>
  <c r="C42" i="4"/>
  <c r="D42" i="4"/>
  <c r="E42" i="4"/>
  <c r="B43" i="4"/>
  <c r="C43" i="4"/>
  <c r="D43" i="4"/>
  <c r="E43" i="4"/>
  <c r="H45" i="12" l="1"/>
  <c r="E23" i="12" l="1"/>
  <c r="H41" i="12"/>
  <c r="H42" i="12"/>
  <c r="H43" i="12"/>
  <c r="E20" i="12"/>
  <c r="E21" i="12"/>
  <c r="E22" i="12"/>
  <c r="H37" i="12"/>
  <c r="H38" i="12"/>
  <c r="H39" i="12"/>
  <c r="H40" i="12"/>
  <c r="H44" i="12"/>
  <c r="B27" i="4" l="1"/>
  <c r="C27" i="4"/>
  <c r="D27" i="4"/>
  <c r="E27" i="4"/>
  <c r="B28" i="4"/>
  <c r="C28" i="4"/>
  <c r="D28" i="4"/>
  <c r="E28" i="4"/>
  <c r="B29" i="4"/>
  <c r="C29" i="4"/>
  <c r="D29" i="4"/>
  <c r="E29" i="4"/>
  <c r="B30" i="4"/>
  <c r="C30" i="4"/>
  <c r="D30" i="4"/>
  <c r="E30" i="4"/>
  <c r="B31" i="4"/>
  <c r="C31" i="4"/>
  <c r="D31" i="4"/>
  <c r="E31" i="4"/>
  <c r="B32" i="4"/>
  <c r="C32" i="4"/>
  <c r="D32" i="4"/>
  <c r="E32" i="4"/>
  <c r="B33" i="4"/>
  <c r="C33" i="4"/>
  <c r="D33" i="4"/>
  <c r="E33" i="4"/>
  <c r="B34" i="4"/>
  <c r="C34" i="4"/>
  <c r="D34" i="4"/>
  <c r="E34" i="4"/>
  <c r="B35" i="4"/>
  <c r="C35" i="4"/>
  <c r="D35" i="4"/>
  <c r="E35" i="4"/>
  <c r="B36" i="4"/>
  <c r="C36" i="4"/>
  <c r="D36" i="4"/>
  <c r="E36" i="4"/>
  <c r="B37" i="4"/>
  <c r="C37" i="4"/>
  <c r="D37" i="4"/>
  <c r="E37" i="4"/>
  <c r="B38" i="4"/>
  <c r="C38" i="4"/>
  <c r="D38" i="4"/>
  <c r="E38" i="4"/>
  <c r="B39" i="4"/>
  <c r="C39" i="4"/>
  <c r="D39" i="4"/>
  <c r="E39" i="4"/>
  <c r="B40" i="4"/>
  <c r="C40" i="4"/>
  <c r="D40" i="4"/>
  <c r="E40" i="4"/>
  <c r="B41" i="4"/>
  <c r="C41" i="4"/>
  <c r="D41" i="4"/>
  <c r="E41" i="4"/>
  <c r="B44" i="4"/>
  <c r="C44" i="4"/>
  <c r="D44" i="4"/>
  <c r="E44" i="4"/>
  <c r="B45" i="4"/>
  <c r="C45" i="4"/>
  <c r="D45" i="4"/>
  <c r="E45" i="4"/>
  <c r="B46" i="4"/>
  <c r="C46" i="4"/>
  <c r="D46" i="4"/>
  <c r="E46" i="4"/>
  <c r="B47" i="4"/>
  <c r="C47" i="4"/>
  <c r="D47" i="4"/>
  <c r="E47" i="4"/>
  <c r="E27" i="9"/>
  <c r="E26" i="9"/>
  <c r="J151" i="11" l="1"/>
  <c r="J51" i="4" l="1"/>
  <c r="E17" i="12" l="1"/>
  <c r="E16" i="12"/>
  <c r="E18" i="12"/>
  <c r="J49" i="4" l="1"/>
  <c r="I51" i="4" l="1"/>
  <c r="H151" i="11"/>
  <c r="B48" i="8"/>
  <c r="J149" i="11" l="1"/>
  <c r="B69" i="8"/>
  <c r="B67" i="8"/>
  <c r="B65" i="8"/>
  <c r="B63" i="8"/>
  <c r="B61" i="8"/>
  <c r="B59" i="8"/>
  <c r="B57" i="8"/>
  <c r="B34" i="8" l="1"/>
  <c r="B18" i="11" l="1"/>
  <c r="B15" i="11"/>
  <c r="B16" i="11"/>
  <c r="B17" i="11"/>
  <c r="B19" i="11"/>
  <c r="B20" i="11"/>
  <c r="B21" i="11"/>
  <c r="B22" i="11"/>
  <c r="B23" i="11"/>
  <c r="B24" i="11"/>
  <c r="B25" i="11"/>
  <c r="B26" i="11"/>
  <c r="B27" i="11"/>
  <c r="B28" i="11"/>
  <c r="B29" i="11"/>
  <c r="B30" i="11"/>
  <c r="B147" i="11"/>
  <c r="O4" i="4"/>
  <c r="B50" i="8"/>
  <c r="B46" i="8"/>
  <c r="B44" i="8"/>
  <c r="B42" i="8"/>
  <c r="B40" i="8"/>
  <c r="B38" i="8"/>
  <c r="B36" i="8"/>
  <c r="E14" i="9"/>
  <c r="E13" i="9"/>
  <c r="E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International Secretariat</author>
  </authors>
  <commentList>
    <comment ref="E26" authorId="0" shapeId="0" xr:uid="{3CBE222B-12F6-4744-84EF-4AE04C7CCA39}">
      <text>
        <r>
          <rPr>
            <b/>
            <sz val="9"/>
            <color indexed="81"/>
            <rFont val="Tahoma"/>
            <family val="2"/>
          </rPr>
          <t>International Secretariat:</t>
        </r>
        <r>
          <rPr>
            <sz val="9"/>
            <color indexed="81"/>
            <rFont val="Tahoma"/>
            <family val="2"/>
          </rPr>
          <t xml:space="preserve">
This cell is automatically calculated from entries in the entities list. 
.</t>
        </r>
      </text>
    </comment>
    <comment ref="E27" authorId="0" shapeId="0" xr:uid="{9BE5CBDF-E993-4DD6-835D-631EB7A1C166}">
      <text>
        <r>
          <rPr>
            <b/>
            <sz val="9"/>
            <color indexed="81"/>
            <rFont val="Tahoma"/>
            <family val="2"/>
          </rPr>
          <t>International Secretariat:</t>
        </r>
        <r>
          <rPr>
            <sz val="9"/>
            <color indexed="81"/>
            <rFont val="Tahoma"/>
            <family val="2"/>
          </rPr>
          <t xml:space="preserve">
This cell is automatically calculated from entries in the entities list.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<sst xmlns="http://schemas.openxmlformats.org/spreadsheetml/2006/main" count="4109" uniqueCount="1995">
  <si>
    <t>Completed on:</t>
  </si>
  <si>
    <t>YYYY-MM-DD</t>
  </si>
  <si>
    <t>Summary data template for EITI disclosures</t>
  </si>
  <si>
    <t>Version 2.1 as of 1 July 2025</t>
  </si>
  <si>
    <t xml:space="preserve">Filling in this summary data template with EITI Report data will make your EITI Report data accessible in a machine-readable format. (requirement 7.2.d) </t>
  </si>
  <si>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</si>
  <si>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</si>
  <si>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</si>
  <si>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</si>
  <si>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</si>
  <si>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u/>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u/>
        <sz val="11"/>
        <rFont val="Franklin Gothic Book"/>
        <family val="2"/>
      </rPr>
      <t xml:space="preserve">You will receive the file back which will be fit for publication via the channels of your choice. </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</si>
  <si>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</si>
  <si>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</si>
  <si>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(Economic contribution): </t>
    </r>
    <r>
      <rPr>
        <sz val="11"/>
        <rFont val="Franklin Gothic Book"/>
        <family val="2"/>
      </rPr>
      <t>Fill in contextual and aggregate financial data for Production, Exports, Economic contribution (Requirement 3.1, 3.2, 3.3, 6.3)</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</si>
  <si>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</si>
  <si>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(Extractive revenues -full-):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</si>
  <si>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(Gov revenues (comp+proj)):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</si>
  <si>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t>Cells in light yellow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</si>
  <si>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</si>
  <si>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</si>
  <si>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</si>
  <si>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</si>
  <si>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The International Secretariat can provide advice and support on request. 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</si>
  <si>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</si>
  <si>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</si>
  <si>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</si>
  <si>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</si>
  <si>
    <r>
      <rPr>
        <b/>
        <sz val="18"/>
        <color rgb="FF000000"/>
        <rFont val="Franklin Gothic Book"/>
        <family val="2"/>
      </rPr>
      <t xml:space="preserve">Part 1 (About) </t>
    </r>
    <r>
      <rPr>
        <sz val="18"/>
        <color rgb="FF000000"/>
        <rFont val="Franklin Gothic Book"/>
        <family val="2"/>
      </rPr>
      <t>covers country and data characteristics.</t>
    </r>
  </si>
  <si>
    <t>How to complete this sheet:</t>
  </si>
  <si>
    <t>Select from dropdown or input data in yellow fields</t>
  </si>
  <si>
    <t>Provide additional comments in light blue fields</t>
  </si>
  <si>
    <t>Note: when clicking into a yellow cell, a yellow box appears with additional guidance</t>
  </si>
  <si>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</si>
  <si>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Description</t>
  </si>
  <si>
    <t>Select/Enter data in this column</t>
  </si>
  <si>
    <t>Comments</t>
  </si>
  <si>
    <t>Country or area name</t>
  </si>
  <si>
    <t>Albania</t>
  </si>
  <si>
    <t>ISO Alpha-3 Code</t>
  </si>
  <si>
    <t>National currency name</t>
  </si>
  <si>
    <t>National currency ISO-4217</t>
  </si>
  <si>
    <t>Fiscal year covered by this data file</t>
  </si>
  <si>
    <t>Start Date</t>
  </si>
  <si>
    <t>End Date</t>
  </si>
  <si>
    <t>Data coverage / scope</t>
  </si>
  <si>
    <t>Disclosures cover the following sectors:</t>
  </si>
  <si>
    <t>Oil</t>
  </si>
  <si>
    <t>&lt; Choose option &gt;</t>
  </si>
  <si>
    <t>Gas</t>
  </si>
  <si>
    <t>Mining (incl. Quarrying)</t>
  </si>
  <si>
    <t>Other sectors, if applicable</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</si>
  <si>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</si>
  <si>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</si>
  <si>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</si>
  <si>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</si>
  <si>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</si>
  <si>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Exchange rate source (URL,…)</t>
  </si>
  <si>
    <r>
      <t>EITI Requirement 4.7</t>
    </r>
    <r>
      <rPr>
        <b/>
        <sz val="11"/>
        <rFont val="Franklin Gothic Book"/>
        <family val="2"/>
      </rPr>
      <t>: Disaggregation</t>
    </r>
  </si>
  <si>
    <t>Revenues are disaggregated by:</t>
  </si>
  <si>
    <t>revenue stream</t>
  </si>
  <si>
    <t>government agency</t>
  </si>
  <si>
    <t>company</t>
  </si>
  <si>
    <t>project</t>
  </si>
  <si>
    <t>Contact details: data submission</t>
  </si>
  <si>
    <t>Name and contact information of the person submitting this file</t>
  </si>
  <si>
    <t>Name</t>
  </si>
  <si>
    <t>Organisation</t>
  </si>
  <si>
    <t>Email address</t>
  </si>
  <si>
    <t>Continue to 2_Economic contribution</t>
  </si>
  <si>
    <t>Part 2:  Economic contribution</t>
  </si>
  <si>
    <t>Captures contextual and aggregate financial data for production, export, reserves and economic contribution of the extractive sector (EITI Requirements 3.1, 3.2, 3.3 and 6.3)</t>
  </si>
  <si>
    <t>Note: when clicking into a yellow cell, a pop-up box appears with additional guidance</t>
  </si>
  <si>
    <t>For each row, please complete the following steps</t>
  </si>
  <si>
    <r>
      <t>1.Starting from the top, begin by responding to questions in the first column (</t>
    </r>
    <r>
      <rPr>
        <b/>
        <i/>
        <sz val="11"/>
        <color theme="1"/>
        <rFont val="Franklin Gothic Book"/>
        <family val="2"/>
      </rPr>
      <t>Amount</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</si>
  <si>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</si>
  <si>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</si>
  <si>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</si>
  <si>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</si>
  <si>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Requirement</t>
  </si>
  <si>
    <t>Amount</t>
  </si>
  <si>
    <t>Source / units</t>
  </si>
  <si>
    <t>Quality /Grade</t>
  </si>
  <si>
    <t>Comments / Notes</t>
  </si>
  <si>
    <r>
      <t>EITI Requirement 3.1</t>
    </r>
    <r>
      <rPr>
        <b/>
        <sz val="11"/>
        <rFont val="Franklin Gothic Book"/>
        <family val="2"/>
      </rPr>
      <t>: Exploration activities</t>
    </r>
  </si>
  <si>
    <t>Overview of the extractive industries, including any significant exploration activities</t>
  </si>
  <si>
    <t>Disclosure of proven reserves, volume</t>
  </si>
  <si>
    <t>Add commodities here, volume</t>
  </si>
  <si>
    <t>&lt; number &gt;</t>
  </si>
  <si>
    <t>&lt;Select unit&gt;</t>
  </si>
  <si>
    <r>
      <t>EITI Requirement 3.2</t>
    </r>
    <r>
      <rPr>
        <b/>
        <sz val="11"/>
        <rFont val="Franklin Gothic Book"/>
        <family val="2"/>
      </rPr>
      <t>: Production by commodity</t>
    </r>
  </si>
  <si>
    <t>(Harmonised System Codes)</t>
  </si>
  <si>
    <t>Disclosure of production volumes</t>
  </si>
  <si>
    <t>Disclosure of production values</t>
  </si>
  <si>
    <t>Crude oil (2709), volume</t>
  </si>
  <si>
    <t>&lt;quality or grade of the volume&gt;</t>
  </si>
  <si>
    <t>ALL</t>
  </si>
  <si>
    <t>&lt;method of value calculation, if available&gt;</t>
  </si>
  <si>
    <t>Natural gas (2711), volume</t>
  </si>
  <si>
    <t>USD</t>
  </si>
  <si>
    <t>Gold (7108), volume</t>
  </si>
  <si>
    <t>Tonnes</t>
  </si>
  <si>
    <t>Silver (7106), volume</t>
  </si>
  <si>
    <t>Coal (2701), volume</t>
  </si>
  <si>
    <t>Copper (2603), volume</t>
  </si>
  <si>
    <t>Other (2617), volume</t>
  </si>
  <si>
    <r>
      <t>EITI Requirement 3.3</t>
    </r>
    <r>
      <rPr>
        <b/>
        <sz val="11"/>
        <rFont val="Franklin Gothic Book"/>
        <family val="2"/>
      </rPr>
      <t>: Exports</t>
    </r>
  </si>
  <si>
    <t>Disclosure of export volumes</t>
  </si>
  <si>
    <t>Disclosure of export values</t>
  </si>
  <si>
    <t>oz</t>
  </si>
  <si>
    <r>
      <t>EITI Requirement 6.3</t>
    </r>
    <r>
      <rPr>
        <b/>
        <sz val="11"/>
        <rFont val="Franklin Gothic Book"/>
        <family val="2"/>
      </rPr>
      <t>: Economic contribution</t>
    </r>
  </si>
  <si>
    <t>Does the government disclose information on economic contribution?</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</si>
  <si>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</si>
  <si>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-formal sector-</t>
  </si>
  <si>
    <t>ASM informal sector -estimates-</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</si>
  <si>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</si>
  <si>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</si>
  <si>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</si>
  <si>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</si>
  <si>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</si>
  <si>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</si>
  <si>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</si>
  <si>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</si>
  <si>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</si>
  <si>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</si>
  <si>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</si>
  <si>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</si>
  <si>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t>Continue to 3_Entities and projects list</t>
  </si>
  <si>
    <t>Part 3: Reporting entities - (A) government entities, (B) companies and (C) projects</t>
  </si>
  <si>
    <t xml:space="preserve">Covers lists reporting entities (Government agencies, companies and projects) and related information. </t>
  </si>
  <si>
    <r>
      <t xml:space="preserve">1. Begin with entering the </t>
    </r>
    <r>
      <rPr>
        <b/>
        <i/>
        <sz val="11"/>
        <color theme="1"/>
        <rFont val="Franklin Gothic Book"/>
        <family val="2"/>
      </rPr>
      <t xml:space="preserve">(A) government entities </t>
    </r>
    <r>
      <rPr>
        <i/>
        <sz val="11"/>
        <color theme="1"/>
        <rFont val="Franklin Gothic Book"/>
        <family val="2"/>
      </rPr>
      <t xml:space="preserve">reporting to the EITI. Note that 'total reported' is automatically pulled from sheet 4_Extractive revenues -full- </t>
    </r>
  </si>
  <si>
    <t xml:space="preserve">          Note that columns F to H now allows to capture information on data quality. </t>
  </si>
  <si>
    <r>
      <t xml:space="preserve">2. Enter </t>
    </r>
    <r>
      <rPr>
        <b/>
        <i/>
        <sz val="11"/>
        <color theme="1"/>
        <rFont val="Franklin Gothic Book"/>
        <family val="2"/>
      </rPr>
      <t>(B) reporting companies</t>
    </r>
    <r>
      <rPr>
        <i/>
        <sz val="11"/>
        <color theme="1"/>
        <rFont val="Franklin Gothic Book"/>
        <family val="2"/>
      </rPr>
      <t xml:space="preserve">, beginning with adding the type of identity number (ID) referenced and the issuer of the company ID. Note that 'total payments to government' is automatically pulled from sheet 4_Extractive revenues -full- </t>
    </r>
  </si>
  <si>
    <t xml:space="preserve">           Note columns J to M allow to add information on data quality assurances. </t>
  </si>
  <si>
    <r>
      <t xml:space="preserve">3.Enter the </t>
    </r>
    <r>
      <rPr>
        <b/>
        <i/>
        <sz val="11"/>
        <color theme="1"/>
        <rFont val="Franklin Gothic Book"/>
        <family val="2"/>
      </rPr>
      <t xml:space="preserve">(C) projects. </t>
    </r>
    <r>
      <rPr>
        <i/>
        <sz val="11"/>
        <color theme="1"/>
        <rFont val="Franklin Gothic Book"/>
        <family val="2"/>
      </rPr>
      <t xml:space="preserve">Note that columns L to O allow for entry of project cost (Requirement 4.10) and columns P and Q for CO2 emissions reporting by project. </t>
    </r>
  </si>
  <si>
    <r>
      <rPr>
        <i/>
        <sz val="11"/>
        <rFont val="Franklin Gothic Book"/>
        <family val="2"/>
      </rPr>
      <t xml:space="preserve">If you have any questions, please contact </t>
    </r>
    <r>
      <rPr>
        <b/>
        <u/>
        <sz val="11"/>
        <color theme="10"/>
        <rFont val="Franklin Gothic Book"/>
        <family val="2"/>
      </rPr>
      <t>data@eiti.org</t>
    </r>
  </si>
  <si>
    <t>(A) Reporting government entities list</t>
  </si>
  <si>
    <t>Information on the entity</t>
  </si>
  <si>
    <t>Information on data quality</t>
  </si>
  <si>
    <t>Full name of entity</t>
  </si>
  <si>
    <t>Entity type</t>
  </si>
  <si>
    <t>ID number (if applicable)</t>
  </si>
  <si>
    <t>Total reported</t>
  </si>
  <si>
    <t xml:space="preserve">Submitted data to EITI ? </t>
  </si>
  <si>
    <t>Subjected to audit standards?</t>
  </si>
  <si>
    <t>Adhered to MSG's quality assurance requirements?</t>
  </si>
  <si>
    <t>&lt; Agency type &gt;</t>
  </si>
  <si>
    <t>Central goverment</t>
  </si>
  <si>
    <t>&lt;Use Legal Entity Identifier if available&gt;</t>
  </si>
  <si>
    <t xml:space="preserve">State-owned enterprises &amp; public corporations </t>
  </si>
  <si>
    <t>Add new rows as necessary, right click the row number to the left and select "Insert"</t>
  </si>
  <si>
    <t>(B) Reporting companies' list</t>
  </si>
  <si>
    <t>Provide the type of ID number referenced in the below list on companies and the issuer of the ID number</t>
  </si>
  <si>
    <t>Type of company ID</t>
  </si>
  <si>
    <t>Issuer</t>
  </si>
  <si>
    <t>Link</t>
  </si>
  <si>
    <t>Example: Taxpayer Identification Number</t>
  </si>
  <si>
    <t>i.e. Unified companies register</t>
  </si>
  <si>
    <t>If available, link to the registry or agency</t>
  </si>
  <si>
    <t>Full company name</t>
  </si>
  <si>
    <r>
      <t xml:space="preserve">Is the company an </t>
    </r>
    <r>
      <rPr>
        <u/>
        <sz val="11"/>
        <color rgb="FFFFFFFF"/>
        <rFont val="Franklin Gothic Book"/>
        <family val="2"/>
      </rPr>
      <t>EITI Supporting company</t>
    </r>
    <r>
      <rPr>
        <sz val="11"/>
        <color rgb="FFFFFFFF"/>
        <rFont val="Franklin Gothic Book"/>
        <family val="2"/>
      </rPr>
      <t>?</t>
    </r>
  </si>
  <si>
    <t>Company type</t>
  </si>
  <si>
    <t>Company ID number</t>
  </si>
  <si>
    <t>Sector</t>
  </si>
  <si>
    <t>Commodities (comma-seperated)</t>
  </si>
  <si>
    <t>Total payments to Government</t>
  </si>
  <si>
    <t xml:space="preserve">Stock exchange listing or company website </t>
  </si>
  <si>
    <t>Audited financial statement (or balance sheet, cash flows, profit/loss statement if unavailable)</t>
  </si>
  <si>
    <t>Subjected to audit standards for fiscal year covered?</t>
  </si>
  <si>
    <t>State-owned enterprise</t>
  </si>
  <si>
    <t>Oil &amp; Gas</t>
  </si>
  <si>
    <t>Publicly listed company</t>
  </si>
  <si>
    <t>Mining</t>
  </si>
  <si>
    <t>&lt;Choose sector&gt;</t>
  </si>
  <si>
    <t>(C) Reporting projects' list</t>
  </si>
  <si>
    <t xml:space="preserve">Information on cost </t>
  </si>
  <si>
    <t xml:space="preserve">Information on greenhouse gas </t>
  </si>
  <si>
    <t>Full project name</t>
  </si>
  <si>
    <t>Legal agreement reference number(s): contract, licence, lease, concession, …</t>
  </si>
  <si>
    <t>Start date</t>
  </si>
  <si>
    <t>Expiry date</t>
  </si>
  <si>
    <t>Affiliated companies, start with Operator</t>
  </si>
  <si>
    <t>Commodities (one commodity/row)</t>
  </si>
  <si>
    <t>Status</t>
  </si>
  <si>
    <t>Production (volume)</t>
  </si>
  <si>
    <t>Unit</t>
  </si>
  <si>
    <t>Production (value)</t>
  </si>
  <si>
    <t>Currency</t>
  </si>
  <si>
    <t>Costs -Capex-</t>
  </si>
  <si>
    <t>Costs -Opex-</t>
  </si>
  <si>
    <t>Cost currency</t>
  </si>
  <si>
    <t>GHG Emissions</t>
  </si>
  <si>
    <t>Emissions unit</t>
  </si>
  <si>
    <t>Not applicable</t>
  </si>
  <si>
    <t>Natural gas (2711)</t>
  </si>
  <si>
    <t>&lt; Choose phase &gt;</t>
  </si>
  <si>
    <t>&lt; XXX &gt;</t>
  </si>
  <si>
    <t>Tonnes eq CO2</t>
  </si>
  <si>
    <t>Diamonds (7102)</t>
  </si>
  <si>
    <t>Production</t>
  </si>
  <si>
    <t>Copper (2603)</t>
  </si>
  <si>
    <t>Cobalt (2605)</t>
  </si>
  <si>
    <t>Gold (7108)</t>
  </si>
  <si>
    <t>Crude oil (2709)</t>
  </si>
  <si>
    <t>Continue to 4_Extractive revenues  -full-</t>
  </si>
  <si>
    <t>Summary data template</t>
  </si>
  <si>
    <t>Part 4:  Total government revenues from extractive sector (using GFS)</t>
  </si>
  <si>
    <t>Contains comprehensive data on government revenues per revenue stream, according to GFSM (Government Finance Statistics) classification.</t>
  </si>
  <si>
    <t>What is GFS?</t>
  </si>
  <si>
    <r>
      <t xml:space="preserve">1. Enter the name of </t>
    </r>
    <r>
      <rPr>
        <b/>
        <i/>
        <sz val="11"/>
        <color theme="1"/>
        <rFont val="Franklin Gothic Book"/>
        <family val="2"/>
      </rPr>
      <t>all government 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</si>
  <si>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t>
    </r>
    <r>
      <rPr>
        <b/>
        <i/>
        <sz val="11"/>
        <color theme="1"/>
        <rFont val="Franklin Gothic Book"/>
        <family val="2"/>
      </rPr>
      <t>legal basis</t>
    </r>
    <r>
      <rPr>
        <i/>
        <sz val="11"/>
        <color theme="1"/>
        <rFont val="Franklin Gothic Book"/>
        <family val="2"/>
      </rPr>
      <t xml:space="preserve"> for each revenue stream: Law, contract,…</t>
    </r>
  </si>
  <si>
    <r>
      <t xml:space="preserve">3. Enter the name of the </t>
    </r>
    <r>
      <rPr>
        <b/>
        <i/>
        <sz val="11"/>
        <rFont val="Franklin Gothic Book"/>
        <family val="2"/>
      </rPr>
      <t>issuing Government entity</t>
    </r>
    <r>
      <rPr>
        <i/>
        <sz val="11"/>
        <rFont val="Franklin Gothic Book"/>
        <family val="2"/>
      </rPr>
      <t xml:space="preserve"> (choose using the dropdown list. It will appear there since you have already entered the government entitiy in Part 3).</t>
    </r>
    <r>
      <rPr>
        <i/>
        <sz val="11"/>
        <color theme="1"/>
        <rFont val="Franklin Gothic Book"/>
        <family val="2"/>
      </rPr>
      <t xml:space="preserve"> 'Issuing' refers to the entity that invoices the company and that needs to review with the collecting entity if the correct amount was paid. </t>
    </r>
  </si>
  <si>
    <r>
      <t xml:space="preserve">4. Enter the name of the </t>
    </r>
    <r>
      <rPr>
        <b/>
        <i/>
        <sz val="11"/>
        <color theme="1"/>
        <rFont val="Franklin Gothic Book"/>
        <family val="2"/>
      </rPr>
      <t xml:space="preserve">final recipient, </t>
    </r>
    <r>
      <rPr>
        <i/>
        <sz val="11"/>
        <color theme="1"/>
        <rFont val="Franklin Gothic Book"/>
        <family val="2"/>
      </rPr>
      <t>which refers to the government entity that receives the actual payment. This can be the treasury, or if it's off budget, a different collecting entity, such as a special purpose fund. If the receiving government entity is the same as the issuing government entity, copy paste the name.</t>
    </r>
  </si>
  <si>
    <r>
      <t xml:space="preserve">5.Choose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i/>
        <sz val="11"/>
        <rFont val="Franklin Gothic Book"/>
        <family val="2"/>
      </rPr>
      <t>If a revenue stream cannot be disaggregated by sector, chose "Other".</t>
    </r>
  </si>
  <si>
    <r>
      <t xml:space="preserve">6.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</si>
  <si>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</si>
  <si>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7. If there are any payments which are in the EITI Report, but cannot be matched with the GFS categories, please list them in the box below called "Additional information".</t>
  </si>
  <si>
    <r>
      <rPr>
        <i/>
        <sz val="11"/>
        <rFont val="Franklin Gothic Book"/>
        <family val="2"/>
      </rPr>
      <t xml:space="preserve">If you have any questions, please contact </t>
    </r>
    <r>
      <rPr>
        <b/>
        <i/>
        <u/>
        <sz val="11"/>
        <color theme="10"/>
        <rFont val="Franklin Gothic Book"/>
        <family val="2"/>
      </rPr>
      <t>data@eiti.org</t>
    </r>
  </si>
  <si>
    <t>GFS Framework for EITI Reporting</t>
  </si>
  <si>
    <r>
      <t>EITI Requirement 5.1.b</t>
    </r>
    <r>
      <rPr>
        <i/>
        <sz val="11"/>
        <rFont val="Franklin Gothic Book"/>
        <family val="2"/>
      </rPr>
      <t>: Revenue classification</t>
    </r>
  </si>
  <si>
    <r>
      <t>EITI Requirement 4.1.d</t>
    </r>
    <r>
      <rPr>
        <b/>
        <sz val="11"/>
        <rFont val="Franklin Gothic Book"/>
        <family val="2"/>
      </rPr>
      <t>: Full government disclosure</t>
    </r>
  </si>
  <si>
    <t>GFS Level 1</t>
  </si>
  <si>
    <t>GFS Level 2</t>
  </si>
  <si>
    <t>GFS Level 3</t>
  </si>
  <si>
    <t>GFS Level 4</t>
  </si>
  <si>
    <t>GFS Classification</t>
  </si>
  <si>
    <t>Revenue stream name</t>
  </si>
  <si>
    <t>Legal basis</t>
  </si>
  <si>
    <t>Issuing government entity</t>
  </si>
  <si>
    <t>Final recipient</t>
  </si>
  <si>
    <t>Revenue value</t>
  </si>
  <si>
    <t>Extraordinary taxes on income, profits and capital gains (1112E2)</t>
  </si>
  <si>
    <t>Other</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</si>
  <si>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</si>
  <si>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General taxes on goods and services (VAT, sales tax, turnover tax) (1141E)</t>
  </si>
  <si>
    <t>VAT</t>
  </si>
  <si>
    <t>Royalties (1415E1)</t>
  </si>
  <si>
    <t>Mining royalties</t>
  </si>
  <si>
    <t>Licence fees (114521E)</t>
  </si>
  <si>
    <t>Emission and pollution taxes (114522E)</t>
  </si>
  <si>
    <t>For more guidance, please visit https://eiti.org/summary-data-template</t>
  </si>
  <si>
    <r>
      <rPr>
        <i/>
        <u/>
        <sz val="11"/>
        <rFont val="Franklin Gothic Book"/>
        <family val="2"/>
      </rPr>
      <t xml:space="preserve">or, </t>
    </r>
    <r>
      <rPr>
        <b/>
        <u/>
        <sz val="11"/>
        <color theme="10"/>
        <rFont val="Franklin Gothic Book"/>
        <family val="2"/>
      </rPr>
      <t>https://www.imf.org/external/np/sta/gfsm/</t>
    </r>
  </si>
  <si>
    <t>Other taxes payable by natural resource companies (116E)</t>
  </si>
  <si>
    <t>Delivered/paid to state-owned enterprise(s) (1415E32)</t>
  </si>
  <si>
    <t>&lt;Choose from menu&gt;</t>
  </si>
  <si>
    <t>Total in USD</t>
  </si>
  <si>
    <t>Additional information</t>
  </si>
  <si>
    <t>Any additional information that is not eligible for inclusion in the table above, please include below as comments.</t>
  </si>
  <si>
    <t>Comment 1</t>
  </si>
  <si>
    <t>Comment 2</t>
  </si>
  <si>
    <t>Comment 3</t>
  </si>
  <si>
    <t>Comment 4</t>
  </si>
  <si>
    <t>Comment 5</t>
  </si>
  <si>
    <t>Continue to 5_Gov revenues (comp+proj)</t>
  </si>
  <si>
    <t xml:space="preserve">Part 5: Government revenues disaggregated by company and project </t>
  </si>
  <si>
    <t xml:space="preserve">Captures company- and project-level data per revenue stream. The companies and projects are available from drop-down since the data is entered in sheet 3. </t>
  </si>
  <si>
    <t>EITI Requirement 4.1.c: Company payments</t>
  </si>
  <si>
    <t>EITI Requirement 4.7: Project-level reporting</t>
  </si>
  <si>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</si>
  <si>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</si>
  <si>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issuing government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</si>
  <si>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</si>
  <si>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</si>
  <si>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</si>
  <si>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In-kind payments (if applicable)</t>
  </si>
  <si>
    <t>Company</t>
  </si>
  <si>
    <t>Levied on project (Y/N)</t>
  </si>
  <si>
    <t>Reported by project (Y/N)</t>
  </si>
  <si>
    <t>Project name (if applicable)</t>
  </si>
  <si>
    <t>Reporting currency</t>
  </si>
  <si>
    <t>Payment made in-kind (Y/N)</t>
  </si>
  <si>
    <t>In-kind volume (if applicable)</t>
  </si>
  <si>
    <t>Unit (if applicable)</t>
  </si>
  <si>
    <t>No</t>
  </si>
  <si>
    <t>Yes</t>
  </si>
  <si>
    <t>*** form ends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</si>
  <si>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</si>
  <si>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</si>
  <si>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</si>
  <si>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</si>
  <si>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</si>
  <si>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</si>
  <si>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</si>
  <si>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</si>
  <si>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Table 10 - Company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</si>
  <si>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</si>
  <si>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</si>
  <si>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</si>
  <si>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</si>
  <si>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</si>
  <si>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</si>
  <si>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</si>
  <si>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</si>
  <si>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</si>
  <si>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</si>
  <si>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</si>
  <si>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</si>
  <si>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</si>
  <si>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</si>
  <si>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United States of America</t>
  </si>
  <si>
    <t>US</t>
  </si>
  <si>
    <t>USA</t>
  </si>
  <si>
    <t>840</t>
  </si>
  <si>
    <t>United States dollar</t>
  </si>
  <si>
    <t>&lt; EITI Reporting or systematically disclosed? &gt;</t>
  </si>
  <si>
    <t>2501</t>
  </si>
  <si>
    <t>Salt and pure sodium chloride (2501)</t>
  </si>
  <si>
    <t>Salt and pure sodium chloride (2501), volume</t>
  </si>
  <si>
    <t>Ordinary taxes on income, profits and capital gains (1112E1)</t>
  </si>
  <si>
    <t>Ordinary taxes on income, profits and capital gains</t>
  </si>
  <si>
    <t>1112E1</t>
  </si>
  <si>
    <t>Taxes (11E)</t>
  </si>
  <si>
    <t>Taxes on income, profits and capital gains (111E)</t>
  </si>
  <si>
    <t>Afghanistan</t>
  </si>
  <si>
    <t>AF</t>
  </si>
  <si>
    <t>AFG</t>
  </si>
  <si>
    <t>4</t>
  </si>
  <si>
    <t>AFN</t>
  </si>
  <si>
    <t>Afghan afghani</t>
  </si>
  <si>
    <t>Yes, systematically disclosed</t>
  </si>
  <si>
    <t>2502</t>
  </si>
  <si>
    <t>Iron pyrites (2502)</t>
  </si>
  <si>
    <t>Iron pyrites (2502), volume</t>
  </si>
  <si>
    <t>Extraordinary taxes on income, profits and capital gains</t>
  </si>
  <si>
    <t>1112E2</t>
  </si>
  <si>
    <t>Exploration</t>
  </si>
  <si>
    <t>State government</t>
  </si>
  <si>
    <t>Aland Islands</t>
  </si>
  <si>
    <t>AX</t>
  </si>
  <si>
    <t>ALA</t>
  </si>
  <si>
    <t>248</t>
  </si>
  <si>
    <t>EUR</t>
  </si>
  <si>
    <t>Euro</t>
  </si>
  <si>
    <t>Partially</t>
  </si>
  <si>
    <t>Yes, through EITI reporting</t>
  </si>
  <si>
    <t>2503</t>
  </si>
  <si>
    <t>Sulphur of all kinds (2503)</t>
  </si>
  <si>
    <t>Sulphur of all kinds (2503), volume</t>
  </si>
  <si>
    <t>Taxes on payroll and workforce (112E)</t>
  </si>
  <si>
    <t>Taxes on payroll and workforce</t>
  </si>
  <si>
    <t>112E</t>
  </si>
  <si>
    <t>Local government</t>
  </si>
  <si>
    <t>Private company</t>
  </si>
  <si>
    <t>AL</t>
  </si>
  <si>
    <t>ALB</t>
  </si>
  <si>
    <t>8</t>
  </si>
  <si>
    <t>Albanian lek</t>
  </si>
  <si>
    <t>2504</t>
  </si>
  <si>
    <t>Natural graphite (2504)</t>
  </si>
  <si>
    <t>Natural graphite (2504), volume</t>
  </si>
  <si>
    <t>Taxes on property (113E)</t>
  </si>
  <si>
    <t>Taxes on property</t>
  </si>
  <si>
    <t>113E</t>
  </si>
  <si>
    <t>Development</t>
  </si>
  <si>
    <t>Joint venture</t>
  </si>
  <si>
    <t>Algeria</t>
  </si>
  <si>
    <t>DZ</t>
  </si>
  <si>
    <t>DZA</t>
  </si>
  <si>
    <t>12</t>
  </si>
  <si>
    <t>DZD</t>
  </si>
  <si>
    <t>Algerian dinar</t>
  </si>
  <si>
    <t>Not available</t>
  </si>
  <si>
    <t>2505</t>
  </si>
  <si>
    <t>Natural sands (2505)</t>
  </si>
  <si>
    <t>Natural sands (2505), volume</t>
  </si>
  <si>
    <t>General taxes on goods and services (VAT, sales tax, turnover tax)</t>
  </si>
  <si>
    <t>1141E</t>
  </si>
  <si>
    <t>Taxes on goods and services (114E)</t>
  </si>
  <si>
    <t>American Samoa</t>
  </si>
  <si>
    <t>AS</t>
  </si>
  <si>
    <t>ASM</t>
  </si>
  <si>
    <t>16</t>
  </si>
  <si>
    <t>2506</t>
  </si>
  <si>
    <t>Quartz (2506)</t>
  </si>
  <si>
    <t>Quartz (2506), volume</t>
  </si>
  <si>
    <t>Excise taxes (1142E)</t>
  </si>
  <si>
    <t>Excise taxes</t>
  </si>
  <si>
    <t>1142E</t>
  </si>
  <si>
    <t>Andorra</t>
  </si>
  <si>
    <t>AD</t>
  </si>
  <si>
    <t>AND</t>
  </si>
  <si>
    <t>20</t>
  </si>
  <si>
    <t>Table 4 - Currency code list</t>
  </si>
  <si>
    <t>2507</t>
  </si>
  <si>
    <t>Kaolin (2507)</t>
  </si>
  <si>
    <t>Kaolin (2507), volume</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</si>
  <si>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</si>
  <si>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</si>
  <si>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</si>
  <si>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</si>
  <si>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</si>
  <si>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</si>
  <si>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</si>
  <si>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</si>
  <si>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</si>
  <si>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</si>
  <si>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</si>
  <si>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</si>
  <si>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</si>
  <si>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</si>
  <si>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</si>
  <si>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</si>
  <si>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</si>
  <si>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</si>
  <si>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</si>
  <si>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</si>
  <si>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</si>
  <si>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</si>
  <si>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</si>
  <si>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</si>
  <si>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</si>
  <si>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</si>
  <si>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</si>
  <si>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</si>
  <si>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Table 11 -Reliability</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</si>
  <si>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</si>
  <si>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</si>
  <si>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</si>
  <si>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</si>
  <si>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</si>
  <si>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</si>
  <si>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</si>
  <si>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</si>
  <si>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</si>
  <si>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</si>
  <si>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</si>
  <si>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Type of response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</si>
  <si>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</si>
  <si>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</si>
  <si>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</si>
  <si>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</si>
  <si>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</si>
  <si>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</si>
  <si>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</si>
  <si>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</si>
  <si>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</si>
  <si>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</si>
  <si>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</si>
  <si>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</si>
  <si>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</si>
  <si>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</si>
  <si>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</si>
  <si>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</si>
  <si>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</si>
  <si>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</si>
  <si>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</si>
  <si>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</si>
  <si>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</si>
  <si>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</si>
  <si>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</si>
  <si>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</si>
  <si>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</si>
  <si>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</si>
  <si>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</si>
  <si>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</si>
  <si>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</si>
  <si>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</si>
  <si>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</si>
  <si>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</si>
  <si>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</si>
  <si>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</si>
  <si>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</si>
  <si>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t>
  </si>
  <si>
    <t>116E</t>
  </si>
  <si>
    <t>Unclear</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</si>
  <si>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</si>
  <si>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</si>
  <si>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</si>
  <si>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</si>
  <si>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</si>
  <si>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</si>
  <si>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</si>
  <si>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</si>
  <si>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</si>
  <si>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</si>
  <si>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</si>
  <si>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</si>
  <si>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</si>
  <si>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</si>
  <si>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</si>
  <si>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</si>
  <si>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</si>
  <si>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</si>
  <si>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</si>
  <si>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</si>
  <si>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</si>
  <si>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</si>
  <si>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</si>
  <si>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</si>
  <si>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</si>
  <si>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</si>
  <si>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</si>
  <si>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</si>
  <si>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</si>
  <si>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</si>
  <si>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</si>
  <si>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</si>
  <si>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</si>
  <si>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</si>
  <si>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</si>
  <si>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 (1412E2)</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</si>
  <si>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</si>
  <si>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</si>
  <si>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</si>
  <si>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</si>
  <si>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</si>
  <si>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</si>
  <si>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</si>
  <si>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</si>
  <si>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</si>
  <si>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</si>
  <si>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</si>
  <si>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</si>
  <si>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</si>
  <si>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</si>
  <si>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</si>
  <si>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</si>
  <si>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</si>
  <si>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</si>
  <si>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</si>
  <si>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</si>
  <si>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</si>
  <si>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</si>
  <si>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</si>
  <si>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</si>
  <si>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</si>
  <si>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</si>
  <si>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</si>
  <si>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</si>
  <si>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</si>
  <si>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</si>
  <si>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</si>
  <si>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</si>
  <si>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</si>
  <si>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</si>
  <si>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</si>
  <si>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</si>
  <si>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</si>
  <si>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</si>
  <si>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</si>
  <si>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</si>
  <si>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</si>
  <si>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</si>
  <si>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</si>
  <si>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</si>
  <si>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</si>
  <si>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</si>
  <si>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</si>
  <si>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</si>
  <si>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</si>
  <si>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</si>
  <si>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</si>
  <si>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</si>
  <si>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</si>
  <si>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</si>
  <si>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</si>
  <si>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</si>
  <si>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</si>
  <si>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</si>
  <si>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</si>
  <si>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</si>
  <si>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</si>
  <si>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</si>
  <si>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</si>
  <si>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</si>
  <si>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</si>
  <si>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</si>
  <si>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</si>
  <si>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</si>
  <si>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</si>
  <si>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</si>
  <si>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</si>
  <si>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</si>
  <si>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</si>
  <si>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</si>
  <si>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</si>
  <si>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</si>
  <si>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</si>
  <si>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</si>
  <si>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</si>
  <si>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</si>
  <si>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</si>
  <si>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</si>
  <si>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</si>
  <si>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</si>
  <si>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</si>
  <si>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 (1415E5)</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</si>
  <si>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</si>
  <si>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</si>
  <si>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</si>
  <si>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</si>
  <si>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</si>
  <si>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</si>
  <si>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</si>
  <si>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</si>
  <si>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</si>
  <si>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</si>
  <si>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</si>
  <si>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</si>
  <si>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</si>
  <si>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</si>
  <si>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</si>
  <si>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</si>
  <si>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</si>
  <si>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</si>
  <si>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</si>
  <si>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</si>
  <si>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</si>
  <si>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</si>
  <si>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</si>
  <si>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</si>
  <si>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</si>
  <si>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</si>
  <si>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 (1422E)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</si>
  <si>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</si>
  <si>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</si>
  <si>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</si>
  <si>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</si>
  <si>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</si>
  <si>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</si>
  <si>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</si>
  <si>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</si>
  <si>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</si>
  <si>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</si>
  <si>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</si>
  <si>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</si>
  <si>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</si>
  <si>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</si>
  <si>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</si>
  <si>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</si>
  <si>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</si>
  <si>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</si>
  <si>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</si>
  <si>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</si>
  <si>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</si>
  <si>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</si>
  <si>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</si>
  <si>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</si>
  <si>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</si>
  <si>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</si>
  <si>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</si>
  <si>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</si>
  <si>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</si>
  <si>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</si>
  <si>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</si>
  <si>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</si>
  <si>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</si>
  <si>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</si>
  <si>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</si>
  <si>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</si>
  <si>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</si>
  <si>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</si>
  <si>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</si>
  <si>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</si>
  <si>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</si>
  <si>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</si>
  <si>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</si>
  <si>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</si>
  <si>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</si>
  <si>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</si>
  <si>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</si>
  <si>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</si>
  <si>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</si>
  <si>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</si>
  <si>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</si>
  <si>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</si>
  <si>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</si>
  <si>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</si>
  <si>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</si>
  <si>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</si>
  <si>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</si>
  <si>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</si>
  <si>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Iron (2601), volume</t>
  </si>
  <si>
    <t>British Virgin Islands</t>
  </si>
  <si>
    <t>VG</t>
  </si>
  <si>
    <t>VGB</t>
  </si>
  <si>
    <t>92</t>
  </si>
  <si>
    <t>2602</t>
  </si>
  <si>
    <t>Manganese (2602)</t>
  </si>
  <si>
    <t>Manganese (2602), volume</t>
  </si>
  <si>
    <t>Brunei Darussalam</t>
  </si>
  <si>
    <t>BN</t>
  </si>
  <si>
    <t>BRN</t>
  </si>
  <si>
    <t>96</t>
  </si>
  <si>
    <t>2603</t>
  </si>
  <si>
    <t>Bulgaria</t>
  </si>
  <si>
    <t>BG</t>
  </si>
  <si>
    <t>BGR</t>
  </si>
  <si>
    <t>100</t>
  </si>
  <si>
    <t>CAD</t>
  </si>
  <si>
    <t>Canadian dollar</t>
  </si>
  <si>
    <t>2604</t>
  </si>
  <si>
    <t>Nickel (2604)</t>
  </si>
  <si>
    <t>Nickel (2604), volume</t>
  </si>
  <si>
    <t>Burkina Faso</t>
  </si>
  <si>
    <t>BF</t>
  </si>
  <si>
    <t>BFA</t>
  </si>
  <si>
    <t>854</t>
  </si>
  <si>
    <t>CDF</t>
  </si>
  <si>
    <t>Congolese franc</t>
  </si>
  <si>
    <t>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</si>
  <si>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</si>
  <si>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</si>
  <si>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</si>
  <si>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</si>
  <si>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</si>
  <si>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</si>
  <si>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</si>
  <si>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</si>
  <si>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</si>
  <si>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</si>
  <si>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</si>
  <si>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</si>
  <si>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</si>
  <si>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</si>
  <si>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</si>
  <si>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</si>
  <si>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</si>
  <si>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</si>
  <si>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</si>
  <si>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</si>
  <si>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</si>
  <si>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</si>
  <si>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</si>
  <si>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</si>
  <si>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</si>
  <si>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</si>
  <si>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</si>
  <si>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</si>
  <si>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</si>
  <si>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</si>
  <si>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</si>
  <si>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</si>
  <si>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</si>
  <si>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</si>
  <si>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</si>
  <si>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</si>
  <si>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</si>
  <si>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</si>
  <si>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</si>
  <si>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</si>
  <si>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</si>
  <si>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</si>
  <si>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</si>
  <si>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</si>
  <si>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</si>
  <si>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</si>
  <si>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</si>
  <si>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</si>
  <si>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</si>
  <si>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</si>
  <si>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</si>
  <si>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</si>
  <si>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</si>
  <si>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</si>
  <si>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</si>
  <si>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</si>
  <si>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</si>
  <si>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</si>
  <si>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</si>
  <si>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</si>
  <si>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</si>
  <si>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</si>
  <si>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</si>
  <si>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</si>
  <si>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</si>
  <si>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</si>
  <si>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</si>
  <si>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</si>
  <si>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</si>
  <si>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</si>
  <si>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</si>
  <si>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</si>
  <si>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</si>
  <si>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</si>
  <si>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</si>
  <si>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</si>
  <si>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</si>
  <si>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</si>
  <si>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</si>
  <si>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</si>
  <si>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</si>
  <si>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</si>
  <si>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</si>
  <si>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</si>
  <si>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</si>
  <si>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</si>
  <si>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</si>
  <si>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</si>
  <si>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</si>
  <si>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</si>
  <si>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</si>
  <si>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</si>
  <si>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</si>
  <si>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</si>
  <si>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</si>
  <si>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</si>
  <si>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</si>
  <si>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</si>
  <si>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</si>
  <si>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</si>
  <si>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</si>
  <si>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</si>
  <si>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</si>
  <si>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</si>
  <si>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</si>
  <si>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</si>
  <si>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</si>
  <si>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</si>
  <si>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</si>
  <si>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</si>
  <si>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</si>
  <si>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</si>
  <si>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</si>
  <si>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</si>
  <si>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</si>
  <si>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</si>
  <si>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</si>
  <si>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</si>
  <si>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</si>
  <si>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</si>
  <si>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</si>
  <si>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</si>
  <si>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</si>
  <si>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</si>
  <si>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</si>
  <si>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</si>
  <si>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</si>
  <si>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</si>
  <si>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</si>
  <si>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</si>
  <si>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</si>
  <si>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</si>
  <si>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</si>
  <si>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</si>
  <si>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</si>
  <si>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</si>
  <si>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</si>
  <si>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</si>
  <si>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</si>
  <si>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</si>
  <si>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</si>
  <si>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</si>
  <si>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</si>
  <si>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</si>
  <si>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</si>
  <si>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</si>
  <si>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</si>
  <si>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</si>
  <si>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</si>
  <si>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</si>
  <si>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</si>
  <si>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</si>
  <si>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</si>
  <si>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</si>
  <si>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</si>
  <si>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</si>
  <si>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</si>
  <si>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</si>
  <si>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</si>
  <si>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</si>
  <si>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</si>
  <si>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</si>
  <si>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</si>
  <si>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</si>
  <si>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</si>
  <si>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</si>
  <si>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</si>
  <si>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</si>
  <si>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</si>
  <si>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</si>
  <si>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</si>
  <si>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</si>
  <si>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</si>
  <si>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</si>
  <si>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</si>
  <si>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</si>
  <si>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</si>
  <si>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</si>
  <si>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</si>
  <si>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</si>
  <si>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</si>
  <si>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</si>
  <si>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</si>
  <si>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</si>
  <si>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</si>
  <si>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</si>
  <si>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</si>
  <si>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</si>
  <si>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</si>
  <si>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</si>
  <si>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</si>
  <si>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</si>
  <si>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</si>
  <si>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</si>
  <si>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</si>
  <si>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</si>
  <si>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</si>
  <si>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</si>
  <si>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</si>
  <si>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</si>
  <si>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</si>
  <si>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</si>
  <si>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</si>
  <si>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</si>
  <si>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</si>
  <si>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</si>
  <si>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</si>
  <si>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</si>
  <si>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</si>
  <si>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</si>
  <si>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</si>
  <si>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</si>
  <si>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</si>
  <si>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</si>
  <si>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</si>
  <si>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</si>
  <si>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</si>
  <si>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</si>
  <si>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</si>
  <si>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</si>
  <si>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</si>
  <si>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</si>
  <si>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</si>
  <si>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</si>
  <si>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</si>
  <si>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</si>
  <si>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</si>
  <si>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</si>
  <si>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</si>
  <si>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</si>
  <si>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</si>
  <si>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</si>
  <si>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</si>
  <si>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</si>
  <si>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</si>
  <si>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</si>
  <si>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</si>
  <si>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</si>
  <si>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</si>
  <si>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</si>
  <si>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</si>
  <si>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</si>
  <si>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</si>
  <si>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</si>
  <si>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</si>
  <si>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</si>
  <si>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</si>
  <si>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</si>
  <si>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</si>
  <si>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</si>
  <si>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</si>
  <si>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</si>
  <si>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</si>
  <si>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</si>
  <si>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</si>
  <si>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</si>
  <si>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</si>
  <si>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</si>
  <si>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</si>
  <si>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</si>
  <si>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</si>
  <si>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</si>
  <si>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</si>
  <si>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</si>
  <si>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</si>
  <si>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</si>
  <si>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</si>
  <si>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</si>
  <si>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</si>
  <si>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</si>
  <si>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</si>
  <si>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</si>
  <si>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</si>
  <si>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</si>
  <si>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</si>
  <si>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</si>
  <si>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</si>
  <si>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</si>
  <si>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</si>
  <si>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</si>
  <si>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</si>
  <si>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</si>
  <si>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</si>
  <si>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</si>
  <si>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</si>
  <si>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</si>
  <si>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</si>
  <si>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</si>
  <si>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</si>
  <si>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</si>
  <si>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</si>
  <si>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</si>
  <si>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</si>
  <si>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</si>
  <si>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</si>
  <si>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</si>
  <si>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 volume</t>
  </si>
  <si>
    <t>Falkland Islands</t>
  </si>
  <si>
    <t>FK</t>
  </si>
  <si>
    <t>FLK</t>
  </si>
  <si>
    <t>238</t>
  </si>
  <si>
    <t>ILS</t>
  </si>
  <si>
    <t>Israeli New Shekel</t>
  </si>
  <si>
    <t>7106</t>
  </si>
  <si>
    <t>Silver (7106)</t>
  </si>
  <si>
    <t>Faroe Islands</t>
  </si>
  <si>
    <t>FO</t>
  </si>
  <si>
    <t>FRO</t>
  </si>
  <si>
    <t>234</t>
  </si>
  <si>
    <t>IMP</t>
  </si>
  <si>
    <t>Isle of Man Pound</t>
  </si>
  <si>
    <t>7108</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</si>
  <si>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</si>
  <si>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</si>
  <si>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</si>
  <si>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</si>
  <si>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</si>
  <si>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</si>
  <si>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</si>
  <si>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</si>
  <si>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</si>
  <si>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</si>
  <si>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</si>
  <si>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</si>
  <si>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</si>
  <si>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</si>
  <si>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</si>
  <si>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</si>
  <si>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</si>
  <si>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</si>
  <si>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</si>
  <si>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</si>
  <si>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</si>
  <si>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</si>
  <si>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Lithium (8506)</t>
  </si>
  <si>
    <t>Lithium (8506), volume</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</si>
  <si>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</si>
  <si>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</si>
  <si>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</si>
  <si>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</si>
  <si>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</si>
  <si>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</si>
  <si>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</si>
  <si>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</si>
  <si>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</si>
  <si>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</si>
  <si>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</si>
  <si>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</si>
  <si>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</si>
  <si>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</si>
  <si>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</si>
  <si>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</si>
  <si>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</si>
  <si>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</si>
  <si>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</si>
  <si>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</si>
  <si>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</si>
  <si>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</si>
  <si>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</si>
  <si>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</si>
  <si>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</si>
  <si>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</si>
  <si>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</si>
  <si>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</si>
  <si>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</si>
  <si>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</si>
  <si>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</si>
  <si>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</si>
  <si>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</si>
  <si>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</si>
  <si>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</si>
  <si>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</si>
  <si>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</si>
  <si>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</si>
  <si>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</si>
  <si>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</si>
  <si>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</si>
  <si>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</si>
  <si>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</si>
  <si>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</si>
  <si>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</si>
  <si>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</si>
  <si>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</si>
  <si>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</si>
  <si>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</si>
  <si>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</si>
  <si>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</si>
  <si>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</si>
  <si>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</si>
  <si>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</si>
  <si>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</si>
  <si>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</si>
  <si>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</si>
  <si>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</si>
  <si>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</si>
  <si>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</si>
  <si>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</si>
  <si>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</si>
  <si>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</si>
  <si>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</si>
  <si>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</si>
  <si>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</si>
  <si>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</si>
  <si>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</si>
  <si>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</si>
  <si>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</si>
  <si>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</si>
  <si>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</si>
  <si>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</si>
  <si>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</si>
  <si>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</si>
  <si>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</si>
  <si>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</si>
  <si>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</si>
  <si>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</si>
  <si>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</si>
  <si>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</si>
  <si>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</si>
  <si>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</si>
  <si>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</si>
  <si>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</si>
  <si>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</si>
  <si>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</si>
  <si>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</si>
  <si>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</si>
  <si>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</si>
  <si>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</si>
  <si>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</si>
  <si>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</si>
  <si>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</si>
  <si>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</si>
  <si>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</si>
  <si>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</si>
  <si>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</si>
  <si>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</si>
  <si>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</si>
  <si>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</si>
  <si>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</si>
  <si>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</si>
  <si>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</si>
  <si>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</si>
  <si>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</si>
  <si>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</si>
  <si>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</si>
  <si>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</si>
  <si>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</si>
  <si>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</si>
  <si>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</si>
  <si>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</si>
  <si>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</si>
  <si>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</si>
  <si>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</si>
  <si>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</si>
  <si>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</si>
  <si>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</si>
  <si>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</si>
  <si>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</si>
  <si>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</si>
  <si>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</si>
  <si>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</si>
  <si>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</si>
  <si>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</si>
  <si>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</si>
  <si>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</si>
  <si>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</si>
  <si>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</si>
  <si>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</si>
  <si>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</si>
  <si>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</si>
  <si>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</si>
  <si>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</si>
  <si>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</si>
  <si>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</si>
  <si>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</si>
  <si>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</si>
  <si>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</si>
  <si>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</si>
  <si>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</si>
  <si>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</si>
  <si>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</si>
  <si>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</si>
  <si>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</si>
  <si>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</si>
  <si>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</si>
  <si>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</si>
  <si>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</si>
  <si>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</si>
  <si>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</si>
  <si>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</si>
  <si>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</si>
  <si>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</si>
  <si>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</si>
  <si>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</si>
  <si>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</si>
  <si>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</si>
  <si>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</si>
  <si>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</si>
  <si>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</si>
  <si>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</si>
  <si>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</si>
  <si>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</si>
  <si>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</si>
  <si>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</si>
  <si>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</si>
  <si>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</si>
  <si>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</si>
  <si>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</si>
  <si>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</si>
  <si>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</si>
  <si>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</si>
  <si>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</si>
  <si>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</si>
  <si>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</si>
  <si>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</si>
  <si>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</si>
  <si>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</si>
  <si>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</si>
  <si>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</si>
  <si>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</si>
  <si>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</si>
  <si>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</si>
  <si>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</si>
  <si>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</si>
  <si>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</si>
  <si>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</si>
  <si>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</si>
  <si>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</si>
  <si>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</si>
  <si>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</si>
  <si>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</si>
  <si>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</si>
  <si>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</si>
  <si>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</si>
  <si>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</si>
  <si>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</si>
  <si>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</si>
  <si>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</si>
  <si>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</si>
  <si>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</si>
  <si>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</si>
  <si>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</si>
  <si>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</si>
  <si>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</si>
  <si>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</si>
  <si>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</si>
  <si>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</si>
  <si>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</si>
  <si>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</si>
  <si>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</si>
  <si>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</si>
  <si>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</si>
  <si>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</si>
  <si>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</si>
  <si>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</si>
  <si>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</si>
  <si>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</si>
  <si>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</si>
  <si>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</si>
  <si>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</si>
  <si>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</si>
  <si>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</si>
  <si>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</si>
  <si>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</si>
  <si>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</si>
  <si>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</si>
  <si>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</si>
  <si>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</si>
  <si>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</si>
  <si>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</si>
  <si>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</si>
  <si>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</si>
  <si>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</si>
  <si>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</si>
  <si>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</si>
  <si>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</si>
  <si>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</si>
  <si>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</si>
  <si>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</si>
  <si>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</si>
  <si>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</si>
  <si>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</si>
  <si>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</si>
  <si>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</si>
  <si>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</si>
  <si>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</si>
  <si>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</si>
  <si>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</si>
  <si>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</si>
  <si>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</si>
  <si>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</si>
  <si>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</si>
  <si>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</si>
  <si>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</si>
  <si>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</si>
  <si>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</si>
  <si>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</si>
  <si>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</si>
  <si>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</si>
  <si>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</si>
  <si>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</si>
  <si>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</si>
  <si>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</si>
  <si>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</si>
  <si>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</si>
  <si>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</si>
  <si>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</si>
  <si>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</si>
  <si>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</si>
  <si>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</si>
  <si>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</si>
  <si>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</si>
  <si>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</si>
  <si>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</si>
  <si>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</si>
  <si>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</si>
  <si>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</si>
  <si>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</si>
  <si>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</si>
  <si>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</si>
  <si>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</si>
  <si>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</si>
  <si>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</si>
  <si>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</si>
  <si>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</si>
  <si>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</si>
  <si>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</si>
  <si>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</si>
  <si>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</si>
  <si>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</si>
  <si>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</si>
  <si>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</si>
  <si>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</si>
  <si>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</si>
  <si>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</si>
  <si>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</si>
  <si>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</si>
  <si>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</si>
  <si>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</si>
  <si>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</si>
  <si>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</si>
  <si>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</si>
  <si>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</si>
  <si>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</si>
  <si>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</si>
  <si>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</si>
  <si>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</si>
  <si>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</si>
  <si>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</si>
  <si>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</si>
  <si>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</si>
  <si>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</si>
  <si>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</si>
  <si>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</si>
  <si>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</si>
  <si>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</si>
  <si>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</si>
  <si>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</si>
  <si>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</si>
  <si>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</si>
  <si>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</si>
  <si>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</si>
  <si>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</si>
  <si>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</si>
  <si>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</si>
  <si>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</si>
  <si>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</si>
  <si>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</si>
  <si>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</si>
  <si>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</si>
  <si>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</si>
  <si>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</si>
  <si>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</si>
  <si>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</si>
  <si>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</si>
  <si>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</si>
  <si>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</si>
  <si>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</si>
  <si>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</si>
  <si>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</si>
  <si>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</si>
  <si>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</si>
  <si>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</si>
  <si>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</si>
  <si>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</si>
  <si>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</si>
  <si>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</si>
  <si>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</si>
  <si>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</si>
  <si>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</si>
  <si>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</si>
  <si>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</si>
  <si>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</si>
  <si>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</si>
  <si>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</si>
  <si>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</si>
  <si>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</si>
  <si>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</si>
  <si>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</si>
  <si>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</si>
  <si>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</si>
  <si>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</si>
  <si>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</si>
  <si>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</si>
  <si>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</si>
  <si>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</si>
  <si>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</si>
  <si>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</si>
  <si>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</si>
  <si>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</si>
  <si>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</si>
  <si>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</si>
  <si>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</si>
  <si>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</si>
  <si>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</si>
  <si>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</si>
  <si>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</si>
  <si>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</si>
  <si>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</si>
  <si>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</si>
  <si>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</si>
  <si>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</si>
  <si>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</si>
  <si>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</si>
  <si>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</si>
  <si>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</si>
  <si>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</si>
  <si>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</si>
  <si>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</si>
  <si>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</si>
  <si>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</si>
  <si>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</si>
  <si>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</si>
  <si>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</si>
  <si>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</si>
  <si>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</si>
  <si>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</si>
  <si>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</si>
  <si>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</si>
  <si>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</si>
  <si>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</si>
  <si>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</si>
  <si>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</si>
  <si>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</si>
  <si>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</si>
  <si>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</si>
  <si>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</si>
  <si>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</si>
  <si>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</si>
  <si>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</si>
  <si>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</si>
  <si>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</si>
  <si>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</si>
  <si>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</si>
  <si>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</si>
  <si>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</si>
  <si>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</si>
  <si>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</si>
  <si>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</si>
  <si>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</si>
  <si>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</si>
  <si>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</si>
  <si>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</si>
  <si>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</si>
  <si>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</si>
  <si>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</si>
  <si>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</si>
  <si>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</si>
  <si>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</si>
  <si>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</si>
  <si>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</si>
  <si>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</si>
  <si>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</si>
  <si>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</si>
  <si>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</si>
  <si>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</si>
  <si>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</si>
  <si>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</si>
  <si>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</si>
  <si>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</si>
  <si>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</si>
  <si>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</si>
  <si>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</si>
  <si>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</si>
  <si>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</si>
  <si>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</si>
  <si>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</si>
  <si>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</si>
  <si>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</si>
  <si>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</si>
  <si>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</si>
  <si>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</si>
  <si>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</si>
  <si>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</si>
  <si>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</si>
  <si>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</si>
  <si>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</si>
  <si>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</si>
  <si>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</si>
  <si>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</si>
  <si>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</si>
  <si>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</si>
  <si>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</si>
  <si>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</si>
  <si>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</si>
  <si>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</si>
  <si>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</si>
  <si>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</si>
  <si>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</si>
  <si>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</si>
  <si>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</si>
  <si>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</si>
  <si>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</si>
  <si>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</si>
  <si>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</si>
  <si>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</si>
  <si>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</si>
  <si>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</si>
  <si>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</si>
  <si>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</si>
  <si>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</si>
  <si>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</si>
  <si>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</si>
  <si>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</si>
  <si>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</si>
  <si>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</si>
  <si>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</si>
  <si>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</si>
  <si>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</si>
  <si>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</si>
  <si>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</si>
  <si>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</si>
  <si>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</si>
  <si>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</si>
  <si>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</si>
  <si>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</si>
  <si>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</si>
  <si>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</si>
  <si>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</si>
  <si>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</si>
  <si>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</si>
  <si>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</si>
  <si>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</si>
  <si>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</si>
  <si>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</si>
  <si>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</si>
  <si>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</si>
  <si>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</si>
  <si>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</si>
  <si>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</si>
  <si>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</si>
  <si>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</si>
  <si>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</si>
  <si>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</si>
  <si>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</si>
  <si>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</si>
  <si>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</si>
  <si>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</si>
  <si>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</si>
  <si>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</si>
  <si>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</si>
  <si>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</si>
  <si>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</si>
  <si>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</si>
  <si>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</si>
  <si>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</si>
  <si>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</si>
  <si>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</si>
  <si>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</si>
  <si>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</si>
  <si>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</si>
  <si>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</si>
  <si>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</si>
  <si>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</si>
  <si>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</si>
  <si>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</si>
  <si>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</si>
  <si>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</si>
  <si>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</si>
  <si>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</si>
  <si>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</si>
  <si>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</si>
  <si>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</si>
  <si>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</si>
  <si>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</si>
  <si>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</si>
  <si>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</si>
  <si>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</si>
  <si>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</si>
  <si>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</si>
  <si>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</si>
  <si>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</si>
  <si>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</si>
  <si>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</si>
  <si>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</si>
  <si>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</si>
  <si>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</si>
  <si>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</si>
  <si>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</si>
  <si>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</si>
  <si>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</si>
  <si>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</si>
  <si>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</si>
  <si>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</si>
  <si>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</si>
  <si>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</si>
  <si>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</si>
  <si>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</si>
  <si>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</si>
  <si>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</si>
  <si>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</si>
  <si>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</si>
  <si>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</si>
  <si>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</si>
  <si>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</si>
  <si>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</si>
  <si>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</si>
  <si>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</si>
  <si>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</si>
  <si>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</si>
  <si>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</si>
  <si>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</si>
  <si>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</si>
  <si>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</si>
  <si>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</si>
  <si>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</si>
  <si>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</si>
  <si>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</si>
  <si>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</si>
  <si>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</si>
  <si>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</si>
  <si>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</si>
  <si>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</si>
  <si>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</si>
  <si>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</si>
  <si>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</si>
  <si>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</si>
  <si>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</si>
  <si>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</si>
  <si>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</si>
  <si>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</si>
  <si>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</si>
  <si>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</si>
  <si>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</si>
  <si>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</si>
  <si>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</si>
  <si>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</si>
  <si>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</si>
  <si>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</si>
  <si>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</si>
  <si>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</si>
  <si>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</si>
  <si>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</si>
  <si>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</si>
  <si>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</si>
  <si>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</si>
  <si>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</si>
  <si>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</si>
  <si>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</si>
  <si>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</si>
  <si>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</si>
  <si>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</si>
  <si>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</si>
  <si>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</si>
  <si>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</si>
  <si>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</si>
  <si>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</si>
  <si>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</si>
  <si>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</si>
  <si>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</si>
  <si>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</si>
  <si>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</si>
  <si>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</si>
  <si>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</si>
  <si>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</si>
  <si>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</si>
  <si>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</si>
  <si>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</si>
  <si>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</si>
  <si>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</si>
  <si>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</si>
  <si>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</si>
  <si>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</si>
  <si>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</si>
  <si>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</si>
  <si>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</si>
  <si>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</si>
  <si>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</si>
  <si>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</si>
  <si>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</si>
  <si>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</si>
  <si>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</si>
  <si>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</si>
  <si>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</si>
  <si>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</si>
  <si>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</si>
  <si>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</si>
  <si>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</si>
  <si>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</si>
  <si>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</si>
  <si>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</si>
  <si>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</si>
  <si>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</si>
  <si>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</si>
  <si>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</si>
  <si>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</si>
  <si>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</si>
  <si>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</si>
  <si>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</si>
  <si>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</si>
  <si>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</si>
  <si>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</si>
  <si>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</si>
  <si>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</si>
  <si>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</si>
  <si>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</si>
  <si>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</si>
  <si>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</si>
  <si>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</si>
  <si>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</si>
  <si>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</si>
  <si>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</si>
  <si>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</si>
  <si>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</si>
  <si>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</si>
  <si>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</si>
  <si>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</si>
  <si>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</si>
  <si>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</si>
  <si>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</si>
  <si>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</si>
  <si>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</si>
  <si>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</si>
  <si>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</si>
  <si>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</si>
  <si>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</si>
  <si>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</si>
  <si>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</si>
  <si>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</si>
  <si>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</si>
  <si>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</si>
  <si>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</si>
  <si>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</si>
  <si>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</si>
  <si>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</si>
  <si>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</si>
  <si>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</si>
  <si>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</si>
  <si>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</si>
  <si>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</si>
  <si>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</si>
  <si>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</si>
  <si>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</si>
  <si>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</si>
  <si>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</si>
  <si>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</si>
  <si>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</si>
  <si>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</si>
  <si>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</si>
  <si>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</si>
  <si>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</si>
  <si>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</si>
  <si>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</si>
  <si>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</si>
  <si>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</si>
  <si>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</si>
  <si>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</si>
  <si>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</si>
  <si>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</si>
  <si>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</si>
  <si>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</si>
  <si>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</si>
  <si>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</si>
  <si>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</si>
  <si>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</si>
  <si>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</si>
  <si>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</si>
  <si>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</si>
  <si>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</si>
  <si>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</si>
  <si>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</si>
  <si>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</si>
  <si>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</si>
  <si>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</si>
  <si>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</si>
  <si>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</si>
  <si>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</si>
  <si>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</si>
  <si>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</si>
  <si>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</si>
  <si>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</si>
  <si>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</si>
  <si>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</si>
  <si>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</si>
  <si>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</si>
  <si>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</si>
  <si>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</si>
  <si>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</si>
  <si>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</si>
  <si>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</si>
  <si>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</si>
  <si>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</si>
  <si>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</si>
  <si>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</si>
  <si>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</si>
  <si>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</si>
  <si>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</si>
  <si>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</si>
  <si>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</si>
  <si>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</si>
  <si>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</si>
  <si>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</si>
  <si>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</si>
  <si>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</si>
  <si>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</si>
  <si>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</si>
  <si>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</si>
  <si>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</si>
  <si>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</si>
  <si>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</si>
  <si>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</si>
  <si>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</si>
  <si>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</si>
  <si>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</si>
  <si>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</si>
  <si>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</si>
  <si>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</si>
  <si>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</si>
  <si>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</si>
  <si>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</si>
  <si>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</si>
  <si>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</si>
  <si>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</si>
  <si>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</si>
  <si>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</si>
  <si>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</si>
  <si>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</si>
  <si>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</si>
  <si>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</si>
  <si>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</si>
  <si>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</si>
  <si>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</si>
  <si>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</si>
  <si>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</si>
  <si>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</si>
  <si>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</si>
  <si>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</si>
  <si>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</si>
  <si>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</si>
  <si>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</si>
  <si>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</si>
  <si>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</si>
  <si>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</si>
  <si>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</si>
  <si>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</si>
  <si>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</si>
  <si>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</si>
  <si>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</si>
  <si>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</si>
  <si>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</si>
  <si>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</si>
  <si>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</si>
  <si>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</si>
  <si>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</si>
  <si>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</si>
  <si>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</si>
  <si>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</si>
  <si>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</si>
  <si>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</si>
  <si>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</si>
  <si>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</si>
  <si>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</si>
  <si>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</si>
  <si>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</si>
  <si>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</si>
  <si>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</si>
  <si>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</si>
  <si>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</si>
  <si>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</si>
  <si>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</si>
  <si>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</si>
  <si>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</si>
  <si>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</si>
  <si>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</si>
  <si>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</si>
  <si>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</si>
  <si>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</si>
  <si>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Non Applicable</t>
  </si>
  <si>
    <t>The average rate for the period under review published by the Bank of Zambia</t>
  </si>
  <si>
    <t xml:space="preserve">Section 1, under scope of the report, </t>
  </si>
  <si>
    <t>Zambia EITI Secretariat</t>
  </si>
  <si>
    <t>ZEITI</t>
  </si>
  <si>
    <t>3188 metric tonnes</t>
  </si>
  <si>
    <t>90 metric tonnes</t>
  </si>
  <si>
    <t>80 metric tonnes</t>
  </si>
  <si>
    <t>48.3 metric tonnes</t>
  </si>
  <si>
    <t>Please refer to the Zambia  EITI 2023 and 2024 final report, pages 61 to 63.</t>
  </si>
  <si>
    <t>Please refer to the Zambia  EITI 2023 and 2024 final report, page 65</t>
  </si>
  <si>
    <t>Please refer to the Zambia  EITI 2023 and 2024 final report, page 67</t>
  </si>
  <si>
    <t>The GDP for all sectors in 2023 was ZMW 557,406,200,000. Divided by the prevailing exchange rate of 20.23, gave USD 27,553,445,378.</t>
  </si>
  <si>
    <t>Government revenue from the extractive sector in 2023 was ZMW 33,003,000,000. Divided by the prevailing exchange rate of 20.23, gave USD 1,631,389,026.</t>
  </si>
  <si>
    <t>Government revenue from all sectors in 2023 was ZMW 122,100,000,000. Divided by the prevailing exchange rate of 20.23, gave USD 6,035,590,707.</t>
  </si>
  <si>
    <t>Zambia Revenue Authority</t>
  </si>
  <si>
    <t>Zambia Consolidated Copper Mines Investments Holdings (ZCCM - IH)</t>
  </si>
  <si>
    <t>Industrial Development Corporation</t>
  </si>
  <si>
    <t>Environmental Protection Fund</t>
  </si>
  <si>
    <t>Local Councils</t>
  </si>
  <si>
    <t>Ministry of Land</t>
  </si>
  <si>
    <t>Ministry of Finance and National Planning</t>
  </si>
  <si>
    <t>Ministry of Mines and Minerals Development</t>
  </si>
  <si>
    <t>Copper, nickel, gold, cobalt and iron</t>
  </si>
  <si>
    <t>First Quantum Minerals</t>
  </si>
  <si>
    <t>Kansashi Mining PLC</t>
  </si>
  <si>
    <t>Kansanshi — First Quantum Minerals</t>
  </si>
  <si>
    <t>Lumwana Mining Company LTD</t>
  </si>
  <si>
    <t>Copper</t>
  </si>
  <si>
    <t>Barrick Mining Corporation - Operations - Lumwana</t>
  </si>
  <si>
    <t>Chambishi Copper Smelter</t>
  </si>
  <si>
    <t>ccs.com.zm</t>
  </si>
  <si>
    <t>Maamba Collieries LTD</t>
  </si>
  <si>
    <t>Company Profile - Maamba Energy</t>
  </si>
  <si>
    <t>China Nonferrous Metal Company Luanshya Copper Mines PLC</t>
  </si>
  <si>
    <t>CNMC</t>
  </si>
  <si>
    <t>Coal and energy</t>
  </si>
  <si>
    <t>Non Ferrous Company Africa Mining Plc</t>
  </si>
  <si>
    <t>NFC Africa Mining Plc - ZCCM Investments Holdings Plc</t>
  </si>
  <si>
    <t>First Quantum Mining Operations LTD</t>
  </si>
  <si>
    <t>Operations — First Quantum Minerals</t>
  </si>
  <si>
    <t>Kagem Mining LTD</t>
  </si>
  <si>
    <t>Emeralds</t>
  </si>
  <si>
    <t>Kagem Emerald Mine Zambia | Gemfields</t>
  </si>
  <si>
    <t>Lubambe Copper Mine LTD</t>
  </si>
  <si>
    <t>Home - Lubambe</t>
  </si>
  <si>
    <t>Emerald</t>
  </si>
  <si>
    <t>Cement</t>
  </si>
  <si>
    <t>First Quantum Minerals Trident LTD</t>
  </si>
  <si>
    <t>Chilanga Cement PLC</t>
  </si>
  <si>
    <t>Chilanga Cement – Chilanga Cement</t>
  </si>
  <si>
    <t>Please refer to the Zambia EITI report for 2023 and 2024, page 75</t>
  </si>
  <si>
    <t>Konkola Copper Mines PLC</t>
  </si>
  <si>
    <t>The Konkola Mine | Konkola Copper Mines Plc</t>
  </si>
  <si>
    <t>Mopani Copper Mines PLC</t>
  </si>
  <si>
    <t>120000044139 </t>
  </si>
  <si>
    <t>Mopani Copper Mines Plc - ZCCM Investments Holdings Plc</t>
  </si>
  <si>
    <t>Copper and Cobalt</t>
  </si>
  <si>
    <t>Silver, Gold, Cobalt, Copper, Iron, Nickel, Platinum Group Metals, Selenium</t>
  </si>
  <si>
    <t>Copper, Cobalt, Gold</t>
  </si>
  <si>
    <t xml:space="preserve"> Silver, Gold, Cobalt, Copper, Sulphur, Uranium</t>
  </si>
  <si>
    <t>Copper, Gold, Silver, Cobalt, Selenium, Tellerium</t>
  </si>
  <si>
    <t>The GDP contribution from the extractive sector exports in 2023 was ZMW 79,728,200,000. Divided by the prevailing exchange rate of 20.23, gave USD 3,941,087,494.</t>
  </si>
  <si>
    <t>Please refer to the Zambia  EITI 2023 and 2024 final report, pages 11 to 13, and pages 96 to 97.</t>
  </si>
  <si>
    <t>Only from selected 11 companies, refer to page 97 of the ZEITI report</t>
  </si>
  <si>
    <t>https://www.boz.zm/average-exchange-rates.htm</t>
  </si>
  <si>
    <t>Nill exports</t>
  </si>
  <si>
    <t>Copper, Silver, Gold, Bismuth, Cobalt,Nickel, Lead, Uranium, Zinc</t>
  </si>
  <si>
    <t>Copper,Cobalt, Limestone, Silica,  Gold, Silver, Garnet</t>
  </si>
  <si>
    <t>Home - ZCCM Investments Holdings Plc</t>
  </si>
  <si>
    <t>Withholding Taxes</t>
  </si>
  <si>
    <t>Withholding VAT</t>
  </si>
  <si>
    <t>Property Transfer tax</t>
  </si>
  <si>
    <t>Tourism Levy</t>
  </si>
  <si>
    <t>Mineral Royalty</t>
  </si>
  <si>
    <t>Company Income Tax</t>
  </si>
  <si>
    <t>Pay As You Earn</t>
  </si>
  <si>
    <t>Mines and Minerals Act</t>
  </si>
  <si>
    <t>Lands Act</t>
  </si>
  <si>
    <t>The local government Act</t>
  </si>
  <si>
    <t>National Planning and Budgeting Act</t>
  </si>
  <si>
    <t>All the payments to Zambia Revenue Authority were reported in Zambian Kwacha (ZMW). This were then converted to United States Dollars using the rate 20.23, for the purposes of recording in this report.</t>
  </si>
  <si>
    <t>Local Excise - Electrical Ene</t>
  </si>
  <si>
    <t>Local Excise - Cement</t>
  </si>
  <si>
    <t>Local Excise - Coal</t>
  </si>
  <si>
    <t>Rental Tax</t>
  </si>
  <si>
    <t>Artisanal Small Scale Mining, Tourism Levy, Presumptive Tax</t>
  </si>
  <si>
    <t>Other taxes payable by natural resource companies (116E) includes the revenue obtained from (Artisanal Small Scale Mining, Tourism Levy, Presumptive Tax)</t>
  </si>
  <si>
    <t>Royalties, fees and charges</t>
  </si>
  <si>
    <t xml:space="preserve">Ground rents and other payments </t>
  </si>
  <si>
    <t>Dividends paid by mining companies</t>
  </si>
  <si>
    <t>Dividends paid to Industrial Development Corporation</t>
  </si>
  <si>
    <t>Dividends paid to MoFNP</t>
  </si>
  <si>
    <t>Fees and levies</t>
  </si>
  <si>
    <t>Please refer to the Zambia  EITI 2023 and 2024 final report, pages 72 and 73.</t>
  </si>
  <si>
    <t>Translated to United States Dollars using the rate 20.23. Refer to the 2023 Detailed recon and page 74 of the Zambia EITI report.</t>
  </si>
  <si>
    <t>OTHERS</t>
  </si>
  <si>
    <t>Sentinel</t>
  </si>
  <si>
    <t>15868 HQ LML</t>
  </si>
  <si>
    <t>15869 HQ LML</t>
  </si>
  <si>
    <t>Enterprise</t>
  </si>
  <si>
    <t>Muliashi Leach</t>
  </si>
  <si>
    <t>Concentrator</t>
  </si>
  <si>
    <t>Lumwana</t>
  </si>
  <si>
    <t>8089 HQ LML</t>
  </si>
  <si>
    <t>Maamba</t>
  </si>
  <si>
    <t>7058 HQ LML</t>
  </si>
  <si>
    <t>Zambia Revenue Authority (ZRA)</t>
  </si>
  <si>
    <t>Ministry of Land and natural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</si>
</sst>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 #,##0.00_ ;_ * \-#,##0.00_ ;_ * &quot;-&quot;??_ ;_ @_ "/>
    <numFmt numFmtId="165" formatCode="_ * #,##0.0000_ ;_ * \-#,##0.0000_ ;_ * &quot;-&quot;??_ ;_ @_ "/>
    <numFmt numFmtId="166" formatCode="yyyy\-mm\-dd"/>
    <numFmt numFmtId="167" formatCode="_ * #,##0_ ;_ * \-#,##0_ ;_ * &quot;-&quot;??_ ;_ @_ "/>
  </numFmts>
  <fonts count="82"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b/>
      <i/>
      <sz val="11"/>
      <name val="Franklin Gothic Book"/>
      <family val="2"/>
    </font>
    <font>
      <i/>
      <u/>
      <sz val="11"/>
      <color theme="1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8"/>
      <name val="Calibri"/>
      <family val="2"/>
    </font>
    <font>
      <i/>
      <u/>
      <sz val="14"/>
      <color theme="1"/>
      <name val="Franklin Gothic Book"/>
      <family val="2"/>
    </font>
    <font>
      <sz val="11"/>
      <color rgb="FFFFFFFF"/>
      <name val="Franklin Gothic Book"/>
      <family val="2"/>
    </font>
    <font>
      <sz val="18"/>
      <color rgb="FF000000"/>
      <name val="Franklin Gothic Book"/>
      <family val="2"/>
    </font>
    <font>
      <u/>
      <sz val="10.5"/>
      <color theme="10"/>
      <name val="Franklin Gothic Book"/>
      <family val="2"/>
    </font>
    <font>
      <u/>
      <sz val="12"/>
      <color theme="10"/>
      <name val="Franklin Gothic Book"/>
      <family val="2"/>
    </font>
    <font>
      <sz val="9"/>
      <color rgb="FF000000"/>
      <name val="Franklin Gothic Book"/>
      <family val="2"/>
    </font>
    <font>
      <sz val="16"/>
      <color rgb="FF000000"/>
      <name val="Franklin Gothic Book"/>
      <family val="2"/>
    </font>
    <font>
      <b/>
      <sz val="10"/>
      <color rgb="FF000000"/>
      <name val="Franklin Gothic Book"/>
      <family val="2"/>
    </font>
    <font>
      <u/>
      <sz val="11"/>
      <color rgb="FFFFFFFF"/>
      <name val="Franklin Gothic Book"/>
      <family val="2"/>
    </font>
    <font>
      <u/>
      <sz val="11"/>
      <name val="Franklin Gothic Book"/>
      <family val="2"/>
    </font>
    <font>
      <b/>
      <i/>
      <u/>
      <sz val="12"/>
      <color theme="1"/>
      <name val="Franklin Gothic Book"/>
      <family val="2"/>
    </font>
    <font>
      <b/>
      <sz val="10.5"/>
      <color theme="1"/>
      <name val="Franklin Gothic Book"/>
      <family val="2"/>
    </font>
    <font>
      <u/>
      <sz val="11"/>
      <color theme="1"/>
      <name val="Franklin Gothic Book"/>
      <family val="2"/>
    </font>
    <font>
      <sz val="9"/>
      <color indexed="81"/>
      <name val="Tahoma"/>
      <family val="2"/>
    </font>
    <font>
      <b/>
      <sz val="9"/>
      <color indexed="81"/>
      <name val="Tahoma"/>
      <family val="2"/>
    </font>
    <font>
      <i/>
      <sz val="10"/>
      <color theme="1"/>
      <name val="Franklin Gothic Book"/>
      <family val="2"/>
    </font>
  </fonts>
  <fills count="11">
    <fill>
      <patternFill patternType="none"/>
    </fill>
    <fill>
      <patternFill patternType="gray125"/>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2"/>
        <bgColor theme="4" tint="0.79998168889431442"/>
      </patternFill>
    </fill>
    <fill>
      <patternFill patternType="solid">
        <fgColor rgb="FF165B89"/>
        <bgColor theme="4"/>
      </patternFill>
    </fill>
    <fill>
      <patternFill patternType="solid">
        <fgColor rgb="FFD9E1F2"/>
        <bgColor indexed="64"/>
      </patternFill>
    </fill>
    <fill>
      <patternFill patternType="solid">
        <fgColor theme="7" tint="0.79998168889431442"/>
        <bgColor indexed="64"/>
      </patternFill>
    </fill>
    <fill>
      <patternFill patternType="solid">
        <fgColor rgb="FFFFF2CC"/>
        <bgColor indexed="64"/>
      </patternFill>
    </fill>
  </fills>
  <borders count="3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right/>
      <top style="medium">
        <color indexed="64"/>
      </top>
      <bottom style="medium">
        <color theme="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cellStyleXfs>
  <cellXfs count="296">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2" fillId="0" borderId="0" xfId="0" applyFont="1"/>
    <xf numFmtId="0" fontId="31" fillId="0" borderId="0" xfId="3" applyFont="1" applyAlignment="1">
      <alignment horizontal="left" vertical="center"/>
    </xf>
    <xf numFmtId="0" fontId="2" fillId="0" borderId="0" xfId="0" applyFont="1"/>
    <xf numFmtId="0" fontId="31" fillId="4" borderId="0" xfId="3" applyFont="1" applyFill="1" applyAlignment="1">
      <alignment horizontal="left" vertical="center"/>
    </xf>
    <xf numFmtId="0" fontId="22" fillId="4" borderId="0" xfId="3" applyFont="1" applyFill="1" applyAlignment="1">
      <alignment vertical="center"/>
    </xf>
    <xf numFmtId="0" fontId="37" fillId="4" borderId="0" xfId="2" applyFont="1" applyFill="1" applyBorder="1" applyAlignment="1"/>
    <xf numFmtId="0" fontId="38" fillId="4" borderId="0" xfId="3" applyFont="1" applyFill="1" applyAlignment="1">
      <alignment horizontal="left" vertical="center"/>
    </xf>
    <xf numFmtId="0" fontId="22" fillId="0" borderId="0" xfId="3" applyFont="1" applyAlignment="1">
      <alignment vertical="center"/>
    </xf>
    <xf numFmtId="0" fontId="37" fillId="0" borderId="0" xfId="4" applyFont="1" applyFill="1" applyBorder="1" applyAlignment="1"/>
    <xf numFmtId="0" fontId="33" fillId="0" borderId="33" xfId="3" applyFont="1" applyBorder="1" applyAlignment="1">
      <alignment horizontal="left" vertical="center"/>
    </xf>
    <xf numFmtId="0" fontId="40" fillId="0" borderId="33" xfId="3" applyFont="1" applyBorder="1" applyAlignment="1">
      <alignment horizontal="left" vertical="center"/>
    </xf>
    <xf numFmtId="0" fontId="32" fillId="0" borderId="33" xfId="3" applyFont="1" applyBorder="1" applyAlignment="1">
      <alignment vertical="center"/>
    </xf>
    <xf numFmtId="0" fontId="40" fillId="0" borderId="0" xfId="3" applyFont="1" applyAlignment="1">
      <alignment horizontal="left" vertical="center"/>
    </xf>
    <xf numFmtId="0" fontId="33" fillId="0" borderId="0" xfId="3" applyFont="1" applyAlignment="1">
      <alignment horizontal="left" vertical="center"/>
    </xf>
    <xf numFmtId="0" fontId="32" fillId="0" borderId="0" xfId="3" applyFont="1" applyAlignment="1">
      <alignment vertical="center"/>
    </xf>
    <xf numFmtId="0" fontId="44" fillId="0" borderId="0" xfId="3" applyFont="1" applyAlignment="1">
      <alignment vertical="center"/>
    </xf>
    <xf numFmtId="0" fontId="32" fillId="0" borderId="0" xfId="3" applyFont="1" applyAlignment="1">
      <alignment horizontal="left" vertical="center"/>
    </xf>
    <xf numFmtId="0" fontId="31" fillId="0" borderId="0" xfId="0" applyFont="1"/>
    <xf numFmtId="0" fontId="22" fillId="5" borderId="0" xfId="3" applyFont="1" applyFill="1" applyAlignment="1">
      <alignment vertical="center"/>
    </xf>
    <xf numFmtId="0" fontId="37" fillId="5" borderId="0" xfId="4" applyFont="1" applyFill="1" applyBorder="1" applyAlignment="1"/>
    <xf numFmtId="0" fontId="38" fillId="0" borderId="0" xfId="3" applyFont="1" applyAlignment="1">
      <alignment horizontal="left" vertical="center"/>
    </xf>
    <xf numFmtId="0" fontId="33" fillId="0" borderId="9" xfId="3" applyFont="1" applyBorder="1" applyAlignment="1" applyProtection="1">
      <alignment vertical="center"/>
      <protection locked="0"/>
    </xf>
    <xf numFmtId="0" fontId="32" fillId="0" borderId="2" xfId="3" applyFont="1" applyBorder="1" applyAlignment="1">
      <alignment horizontal="left" vertical="center"/>
    </xf>
    <xf numFmtId="0" fontId="32" fillId="0" borderId="4" xfId="3" applyFont="1" applyBorder="1" applyAlignment="1" applyProtection="1">
      <alignment horizontal="left" vertical="center" indent="2"/>
      <protection locked="0"/>
    </xf>
    <xf numFmtId="0" fontId="40" fillId="3" borderId="6" xfId="3" applyFont="1" applyFill="1" applyBorder="1" applyAlignment="1">
      <alignment horizontal="left" vertical="center"/>
    </xf>
    <xf numFmtId="0" fontId="22" fillId="0" borderId="4" xfId="3" applyFont="1" applyBorder="1" applyAlignment="1" applyProtection="1">
      <alignment horizontal="left" vertical="center" indent="2"/>
      <protection locked="0"/>
    </xf>
    <xf numFmtId="0" fontId="32" fillId="0" borderId="5" xfId="3" applyFont="1" applyBorder="1" applyAlignment="1">
      <alignment vertical="center"/>
    </xf>
    <xf numFmtId="0" fontId="40" fillId="0" borderId="2" xfId="3" applyFont="1" applyBorder="1" applyAlignment="1">
      <alignment horizontal="left" vertical="center"/>
    </xf>
    <xf numFmtId="0" fontId="32" fillId="0" borderId="10" xfId="3" applyFont="1" applyBorder="1" applyAlignment="1">
      <alignment vertical="center"/>
    </xf>
    <xf numFmtId="0" fontId="40" fillId="3" borderId="11" xfId="3" applyFont="1" applyFill="1" applyBorder="1" applyAlignment="1">
      <alignment horizontal="left" vertical="center"/>
    </xf>
    <xf numFmtId="0" fontId="32" fillId="0" borderId="9" xfId="3" applyFont="1" applyBorder="1" applyAlignment="1" applyProtection="1">
      <alignment horizontal="left" vertical="center" indent="2"/>
      <protection locked="0"/>
    </xf>
    <xf numFmtId="0" fontId="40" fillId="0" borderId="1" xfId="3" applyFont="1" applyBorder="1" applyAlignment="1">
      <alignment horizontal="left" vertical="center"/>
    </xf>
    <xf numFmtId="0" fontId="40" fillId="3" borderId="0" xfId="3" applyFont="1" applyFill="1" applyAlignment="1">
      <alignment horizontal="left" vertical="center"/>
    </xf>
    <xf numFmtId="0" fontId="40" fillId="0" borderId="11" xfId="3" applyFont="1" applyBorder="1" applyAlignment="1">
      <alignment horizontal="left" vertical="center"/>
    </xf>
    <xf numFmtId="0" fontId="32" fillId="0" borderId="4" xfId="3" applyFont="1" applyBorder="1" applyAlignment="1" applyProtection="1">
      <alignment horizontal="left" vertical="center" indent="4"/>
      <protection locked="0"/>
    </xf>
    <xf numFmtId="0" fontId="32" fillId="0" borderId="4" xfId="3" applyFont="1" applyBorder="1" applyAlignment="1" applyProtection="1">
      <alignment horizontal="left" vertical="center" indent="6"/>
      <protection locked="0"/>
    </xf>
    <xf numFmtId="0" fontId="40" fillId="0" borderId="32" xfId="3" applyFont="1" applyBorder="1" applyAlignment="1">
      <alignment horizontal="left" vertical="center"/>
    </xf>
    <xf numFmtId="0" fontId="40" fillId="3" borderId="18" xfId="3" applyFont="1" applyFill="1" applyBorder="1" applyAlignment="1">
      <alignment horizontal="left" vertical="center"/>
    </xf>
    <xf numFmtId="0" fontId="45" fillId="0" borderId="1" xfId="2" applyFont="1" applyFill="1" applyBorder="1" applyAlignment="1" applyProtection="1">
      <alignment horizontal="left" vertical="center" indent="2"/>
      <protection locked="0"/>
    </xf>
    <xf numFmtId="0" fontId="32" fillId="0" borderId="0" xfId="3" applyFont="1" applyAlignment="1" applyProtection="1">
      <alignment horizontal="left" vertical="center" indent="4"/>
      <protection locked="0"/>
    </xf>
    <xf numFmtId="0" fontId="33" fillId="0" borderId="19" xfId="3" applyFont="1" applyBorder="1" applyAlignment="1" applyProtection="1">
      <alignment vertical="center"/>
      <protection locked="0"/>
    </xf>
    <xf numFmtId="0" fontId="39" fillId="0" borderId="14" xfId="3" applyFont="1" applyBorder="1" applyAlignment="1">
      <alignment horizontal="left" vertical="center"/>
    </xf>
    <xf numFmtId="0" fontId="46" fillId="0" borderId="14" xfId="3" applyFont="1" applyBorder="1" applyAlignment="1">
      <alignment vertical="center"/>
    </xf>
    <xf numFmtId="0" fontId="32" fillId="0" borderId="9" xfId="3" applyFont="1" applyBorder="1" applyAlignment="1" applyProtection="1">
      <alignment vertical="center"/>
      <protection locked="0"/>
    </xf>
    <xf numFmtId="0" fontId="32" fillId="0" borderId="9" xfId="3" applyFont="1" applyBorder="1" applyAlignment="1" applyProtection="1">
      <alignment horizontal="left" vertical="center" indent="4"/>
      <protection locked="0"/>
    </xf>
    <xf numFmtId="0" fontId="40" fillId="3" borderId="2" xfId="3" applyFont="1" applyFill="1" applyBorder="1" applyAlignment="1">
      <alignment horizontal="left" vertical="center"/>
    </xf>
    <xf numFmtId="0" fontId="22" fillId="0" borderId="0" xfId="3" applyFont="1" applyAlignment="1">
      <alignment horizontal="left" vertical="center"/>
    </xf>
    <xf numFmtId="0" fontId="22" fillId="4" borderId="20" xfId="3" applyFont="1" applyFill="1" applyBorder="1" applyAlignment="1">
      <alignment vertical="center"/>
    </xf>
    <xf numFmtId="0" fontId="32" fillId="0" borderId="0" xfId="3" applyFont="1" applyAlignment="1">
      <alignment vertical="center" wrapText="1"/>
    </xf>
    <xf numFmtId="0" fontId="49" fillId="0" borderId="0" xfId="3" applyFont="1" applyAlignment="1">
      <alignment horizontal="left" vertical="center"/>
    </xf>
    <xf numFmtId="0" fontId="50" fillId="0" borderId="0" xfId="3" applyFont="1" applyAlignment="1">
      <alignment vertical="center"/>
    </xf>
    <xf numFmtId="0" fontId="40" fillId="0" borderId="0" xfId="3" applyFont="1" applyAlignment="1">
      <alignment vertical="center"/>
    </xf>
    <xf numFmtId="164" fontId="40" fillId="0" borderId="0" xfId="1" applyFont="1" applyFill="1" applyAlignment="1">
      <alignment horizontal="left" vertical="center"/>
    </xf>
    <xf numFmtId="167" fontId="40" fillId="0" borderId="0" xfId="1" applyNumberFormat="1" applyFont="1" applyFill="1" applyAlignment="1">
      <alignment horizontal="left" vertical="center"/>
    </xf>
    <xf numFmtId="0" fontId="24" fillId="5" borderId="0" xfId="0" applyFont="1" applyFill="1" applyAlignment="1">
      <alignment vertical="center"/>
    </xf>
    <xf numFmtId="0" fontId="40" fillId="0" borderId="0" xfId="0" applyFont="1"/>
    <xf numFmtId="0" fontId="49" fillId="0" borderId="29" xfId="0" applyFont="1" applyBorder="1"/>
    <xf numFmtId="0" fontId="49" fillId="0" borderId="14" xfId="0" applyFont="1" applyBorder="1"/>
    <xf numFmtId="164" fontId="49" fillId="0" borderId="30" xfId="1" applyFont="1" applyBorder="1"/>
    <xf numFmtId="0" fontId="53" fillId="0" borderId="0" xfId="5" applyFont="1"/>
    <xf numFmtId="0" fontId="49" fillId="2" borderId="2" xfId="0" applyFont="1" applyFill="1" applyBorder="1" applyAlignment="1">
      <alignment vertical="center"/>
    </xf>
    <xf numFmtId="0" fontId="53" fillId="0" borderId="0" xfId="5" applyNumberFormat="1" applyFont="1"/>
    <xf numFmtId="0" fontId="40" fillId="5" borderId="0" xfId="3" applyFont="1" applyFill="1" applyAlignment="1">
      <alignment horizontal="left" vertical="center" indent="1"/>
    </xf>
    <xf numFmtId="0" fontId="40" fillId="5" borderId="0" xfId="3" applyFont="1" applyFill="1" applyAlignment="1">
      <alignment horizontal="left" vertical="center"/>
    </xf>
    <xf numFmtId="164" fontId="40" fillId="5" borderId="0" xfId="1" applyFont="1" applyFill="1" applyBorder="1" applyAlignment="1">
      <alignment horizontal="left" vertical="center"/>
    </xf>
    <xf numFmtId="0" fontId="49" fillId="5" borderId="0" xfId="0" applyFont="1" applyFill="1" applyAlignment="1">
      <alignment vertical="center"/>
    </xf>
    <xf numFmtId="0" fontId="55" fillId="0" borderId="0" xfId="3" applyFont="1" applyAlignment="1">
      <alignment horizontal="left" vertical="center"/>
    </xf>
    <xf numFmtId="0" fontId="4" fillId="0" borderId="12" xfId="0" applyFont="1" applyBorder="1"/>
    <xf numFmtId="0" fontId="4" fillId="0" borderId="13" xfId="0" applyFont="1" applyBorder="1"/>
    <xf numFmtId="0" fontId="26" fillId="0" borderId="9" xfId="2" applyFont="1" applyFill="1" applyBorder="1" applyAlignment="1" applyProtection="1">
      <alignment horizontal="left" vertical="center" wrapText="1"/>
      <protection locked="0"/>
    </xf>
    <xf numFmtId="0" fontId="32" fillId="0" borderId="2" xfId="3" applyFont="1" applyBorder="1" applyAlignment="1">
      <alignment vertical="center"/>
    </xf>
    <xf numFmtId="0" fontId="32" fillId="0" borderId="2" xfId="3" applyFont="1" applyBorder="1" applyAlignment="1" applyProtection="1">
      <alignment horizontal="left" vertical="center" indent="4"/>
      <protection locked="0"/>
    </xf>
    <xf numFmtId="0" fontId="61" fillId="0" borderId="0" xfId="3" applyFont="1" applyAlignment="1">
      <alignment horizontal="left" vertical="center"/>
    </xf>
    <xf numFmtId="0" fontId="60" fillId="0" borderId="0" xfId="3" applyFont="1" applyAlignment="1">
      <alignment horizontal="left" vertical="center"/>
    </xf>
    <xf numFmtId="0" fontId="62" fillId="0" borderId="0" xfId="3" applyFont="1" applyAlignment="1">
      <alignment horizontal="left" vertical="center"/>
    </xf>
    <xf numFmtId="0" fontId="1" fillId="0" borderId="0" xfId="3" applyFont="1" applyAlignment="1">
      <alignment horizontal="left" vertical="center"/>
    </xf>
    <xf numFmtId="0" fontId="64" fillId="0" borderId="29" xfId="0" applyFont="1" applyBorder="1"/>
    <xf numFmtId="0" fontId="49" fillId="0" borderId="0" xfId="0" applyFont="1"/>
    <xf numFmtId="164" fontId="49" fillId="0" borderId="0" xfId="1" applyFont="1" applyBorder="1"/>
    <xf numFmtId="167" fontId="21" fillId="0" borderId="0" xfId="0" applyNumberFormat="1" applyFont="1"/>
    <xf numFmtId="43" fontId="21" fillId="0" borderId="0" xfId="0" applyNumberFormat="1" applyFont="1"/>
    <xf numFmtId="0" fontId="0" fillId="0" borderId="0" xfId="0" applyAlignment="1">
      <alignment horizontal="left"/>
    </xf>
    <xf numFmtId="0" fontId="1" fillId="0" borderId="20" xfId="3" applyFont="1" applyBorder="1" applyAlignment="1">
      <alignment vertical="center"/>
    </xf>
    <xf numFmtId="0" fontId="1" fillId="3" borderId="21" xfId="3" applyFont="1" applyFill="1" applyBorder="1" applyAlignment="1">
      <alignment horizontal="left" vertical="center"/>
    </xf>
    <xf numFmtId="0" fontId="1" fillId="3" borderId="22" xfId="3" applyFont="1" applyFill="1" applyBorder="1" applyAlignment="1">
      <alignment horizontal="left" vertical="center"/>
    </xf>
    <xf numFmtId="0" fontId="1" fillId="0" borderId="0" xfId="0" applyFont="1"/>
    <xf numFmtId="0" fontId="1" fillId="0" borderId="0" xfId="3" applyFont="1" applyAlignment="1">
      <alignment horizontal="right" vertical="center"/>
    </xf>
    <xf numFmtId="0" fontId="1" fillId="5" borderId="0" xfId="3" applyFont="1" applyFill="1" applyAlignment="1">
      <alignment horizontal="left" vertical="center"/>
    </xf>
    <xf numFmtId="0" fontId="1" fillId="4" borderId="0" xfId="3" applyFont="1" applyFill="1" applyAlignment="1">
      <alignment horizontal="left" vertical="center"/>
    </xf>
    <xf numFmtId="0" fontId="1" fillId="0" borderId="2" xfId="3" applyFont="1" applyBorder="1" applyAlignment="1">
      <alignment horizontal="left" vertical="center"/>
    </xf>
    <xf numFmtId="0" fontId="1" fillId="0" borderId="14" xfId="3" applyFont="1" applyBorder="1" applyAlignment="1">
      <alignment horizontal="left" vertical="center"/>
    </xf>
    <xf numFmtId="0" fontId="1" fillId="0" borderId="21" xfId="3" applyFont="1" applyBorder="1" applyAlignment="1">
      <alignment vertical="center"/>
    </xf>
    <xf numFmtId="164" fontId="1" fillId="0" borderId="0" xfId="1" applyFont="1" applyFill="1" applyAlignment="1">
      <alignment horizontal="left" vertical="center"/>
    </xf>
    <xf numFmtId="164" fontId="1" fillId="0" borderId="0" xfId="1" applyFont="1"/>
    <xf numFmtId="0" fontId="1" fillId="0" borderId="0" xfId="3" applyFont="1" applyAlignment="1">
      <alignment vertical="center"/>
    </xf>
    <xf numFmtId="164" fontId="1" fillId="0" borderId="0" xfId="1" applyFont="1" applyAlignment="1">
      <alignment horizontal="right"/>
    </xf>
    <xf numFmtId="164" fontId="1" fillId="0" borderId="0" xfId="0" applyNumberFormat="1" applyFont="1"/>
    <xf numFmtId="43" fontId="1" fillId="0" borderId="0" xfId="0" applyNumberFormat="1" applyFont="1"/>
    <xf numFmtId="167" fontId="1" fillId="0" borderId="0" xfId="1" applyNumberFormat="1" applyFont="1"/>
    <xf numFmtId="0" fontId="66" fillId="0" borderId="0" xfId="3" applyFont="1" applyAlignment="1">
      <alignment horizontal="left" vertical="center"/>
    </xf>
    <xf numFmtId="0" fontId="1" fillId="0" borderId="20" xfId="3" applyFont="1" applyBorder="1" applyAlignment="1">
      <alignment horizontal="left" vertical="center"/>
    </xf>
    <xf numFmtId="0" fontId="1" fillId="0" borderId="21" xfId="3" applyFont="1" applyBorder="1" applyAlignment="1">
      <alignment horizontal="left" vertical="center"/>
    </xf>
    <xf numFmtId="0" fontId="60" fillId="0" borderId="35" xfId="3" applyFont="1" applyBorder="1" applyAlignment="1">
      <alignment horizontal="left" vertical="center"/>
    </xf>
    <xf numFmtId="0" fontId="1" fillId="0" borderId="0" xfId="3" applyFont="1" applyAlignment="1">
      <alignment horizontal="left" vertical="center" wrapText="1"/>
    </xf>
    <xf numFmtId="0" fontId="23" fillId="0" borderId="0" xfId="3" applyFont="1" applyAlignment="1">
      <alignment vertical="center"/>
    </xf>
    <xf numFmtId="0" fontId="23" fillId="3" borderId="29" xfId="3" applyFont="1" applyFill="1" applyBorder="1" applyAlignment="1">
      <alignment vertical="center"/>
    </xf>
    <xf numFmtId="0" fontId="23" fillId="3" borderId="14" xfId="3" applyFont="1" applyFill="1" applyBorder="1" applyAlignment="1">
      <alignment vertical="center"/>
    </xf>
    <xf numFmtId="0" fontId="23" fillId="3" borderId="30" xfId="3" applyFont="1" applyFill="1" applyBorder="1" applyAlignment="1">
      <alignment vertical="center"/>
    </xf>
    <xf numFmtId="0" fontId="40" fillId="8" borderId="6" xfId="3" applyFont="1" applyFill="1" applyBorder="1" applyAlignment="1">
      <alignment horizontal="left" vertical="center"/>
    </xf>
    <xf numFmtId="0" fontId="32" fillId="9" borderId="21" xfId="3" applyFont="1" applyFill="1" applyBorder="1" applyAlignment="1">
      <alignment vertical="center" wrapText="1"/>
    </xf>
    <xf numFmtId="0" fontId="32" fillId="9" borderId="22" xfId="3" applyFont="1" applyFill="1" applyBorder="1" applyAlignment="1">
      <alignment vertical="center" wrapText="1"/>
    </xf>
    <xf numFmtId="0" fontId="1" fillId="9" borderId="0" xfId="3" applyFont="1" applyFill="1" applyAlignment="1">
      <alignment horizontal="right" vertical="center"/>
    </xf>
    <xf numFmtId="0" fontId="1" fillId="0" borderId="27" xfId="3" applyFont="1" applyBorder="1" applyAlignment="1">
      <alignment horizontal="left" vertical="center"/>
    </xf>
    <xf numFmtId="0" fontId="32" fillId="8" borderId="0" xfId="3" applyFont="1" applyFill="1" applyAlignment="1">
      <alignment vertical="center" wrapText="1"/>
    </xf>
    <xf numFmtId="0" fontId="1" fillId="0" borderId="24" xfId="3" applyFont="1" applyBorder="1" applyAlignment="1">
      <alignment horizontal="left" vertical="center"/>
    </xf>
    <xf numFmtId="0" fontId="32" fillId="8" borderId="21" xfId="3" applyFont="1" applyFill="1" applyBorder="1" applyAlignment="1">
      <alignment vertical="center" wrapText="1"/>
    </xf>
    <xf numFmtId="0" fontId="1" fillId="0" borderId="28" xfId="3" applyFont="1" applyBorder="1" applyAlignment="1">
      <alignment horizontal="left" vertical="center"/>
    </xf>
    <xf numFmtId="0" fontId="32" fillId="4" borderId="0" xfId="3" applyFont="1" applyFill="1" applyAlignment="1">
      <alignment horizontal="left" vertical="center"/>
    </xf>
    <xf numFmtId="0" fontId="22" fillId="4" borderId="0" xfId="3" applyFont="1" applyFill="1" applyAlignment="1">
      <alignment horizontal="left" vertical="center"/>
    </xf>
    <xf numFmtId="0" fontId="15" fillId="4" borderId="0" xfId="3" applyFont="1" applyFill="1" applyAlignment="1">
      <alignment vertical="center"/>
    </xf>
    <xf numFmtId="0" fontId="1" fillId="4" borderId="0" xfId="3" applyFont="1" applyFill="1" applyAlignment="1">
      <alignment vertical="center"/>
    </xf>
    <xf numFmtId="0" fontId="34" fillId="4" borderId="0" xfId="3" applyFont="1" applyFill="1" applyAlignment="1">
      <alignment vertical="center"/>
    </xf>
    <xf numFmtId="0" fontId="32" fillId="4" borderId="0" xfId="3" applyFont="1" applyFill="1" applyAlignment="1">
      <alignment vertical="center"/>
    </xf>
    <xf numFmtId="0" fontId="32" fillId="4" borderId="0" xfId="3" applyFont="1" applyFill="1" applyAlignment="1">
      <alignment horizontal="left" vertical="center" wrapText="1" indent="2"/>
    </xf>
    <xf numFmtId="0" fontId="27" fillId="4" borderId="0" xfId="3" applyFont="1" applyFill="1" applyAlignment="1">
      <alignment vertical="center"/>
    </xf>
    <xf numFmtId="0" fontId="32" fillId="4" borderId="0" xfId="3" applyFont="1" applyFill="1" applyAlignment="1">
      <alignment vertical="center" wrapText="1"/>
    </xf>
    <xf numFmtId="0" fontId="35" fillId="4" borderId="0" xfId="3" applyFont="1" applyFill="1" applyAlignment="1">
      <alignment vertical="center"/>
    </xf>
    <xf numFmtId="0" fontId="28" fillId="4" borderId="0" xfId="3" applyFont="1" applyFill="1" applyAlignment="1">
      <alignment vertical="center"/>
    </xf>
    <xf numFmtId="0" fontId="35" fillId="4" borderId="0" xfId="3" applyFont="1" applyFill="1" applyAlignment="1">
      <alignment horizontal="left" vertical="center" indent="2"/>
    </xf>
    <xf numFmtId="0" fontId="32" fillId="10" borderId="21" xfId="3" applyFont="1" applyFill="1" applyBorder="1" applyAlignment="1">
      <alignment vertical="center" wrapText="1"/>
    </xf>
    <xf numFmtId="0" fontId="32" fillId="10" borderId="22" xfId="3" applyFont="1" applyFill="1" applyBorder="1" applyAlignment="1">
      <alignment vertical="center" wrapText="1"/>
    </xf>
    <xf numFmtId="0" fontId="32" fillId="10" borderId="0" xfId="3" applyFont="1" applyFill="1" applyAlignment="1">
      <alignment vertical="center"/>
    </xf>
    <xf numFmtId="165" fontId="32" fillId="10" borderId="0" xfId="1" applyNumberFormat="1" applyFont="1" applyFill="1" applyBorder="1" applyAlignment="1">
      <alignment vertical="center"/>
    </xf>
    <xf numFmtId="0" fontId="48" fillId="10" borderId="2" xfId="4" applyFont="1" applyFill="1" applyBorder="1" applyAlignment="1">
      <alignment vertical="center" wrapText="1"/>
    </xf>
    <xf numFmtId="0" fontId="32" fillId="10" borderId="2" xfId="3" applyFont="1" applyFill="1" applyBorder="1" applyAlignment="1">
      <alignment vertical="center"/>
    </xf>
    <xf numFmtId="0" fontId="32" fillId="10" borderId="5" xfId="3" applyFont="1" applyFill="1" applyBorder="1" applyAlignment="1">
      <alignment vertical="center"/>
    </xf>
    <xf numFmtId="0" fontId="35" fillId="0" borderId="4" xfId="2" applyFont="1" applyFill="1" applyBorder="1" applyAlignment="1" applyProtection="1">
      <alignment horizontal="left" vertical="center" wrapText="1"/>
      <protection locked="0"/>
    </xf>
    <xf numFmtId="0" fontId="34" fillId="8" borderId="0" xfId="3" applyFont="1" applyFill="1" applyAlignment="1">
      <alignment vertical="center" wrapText="1"/>
    </xf>
    <xf numFmtId="0" fontId="34" fillId="10" borderId="0" xfId="3" applyFont="1" applyFill="1" applyAlignment="1">
      <alignment horizontal="left" vertical="center" wrapText="1"/>
    </xf>
    <xf numFmtId="0" fontId="34" fillId="0" borderId="0" xfId="3" applyFont="1" applyAlignment="1">
      <alignment vertical="center"/>
    </xf>
    <xf numFmtId="0" fontId="34" fillId="0" borderId="0" xfId="3" applyFont="1" applyAlignment="1">
      <alignment horizontal="left" vertical="center" wrapText="1" indent="3"/>
    </xf>
    <xf numFmtId="0" fontId="70" fillId="9" borderId="0" xfId="2" applyFont="1" applyFill="1" applyAlignment="1">
      <alignment vertical="center"/>
    </xf>
    <xf numFmtId="0" fontId="54" fillId="4" borderId="0" xfId="3" applyFont="1" applyFill="1" applyAlignment="1">
      <alignment horizontal="left" vertical="center"/>
    </xf>
    <xf numFmtId="0" fontId="40" fillId="4" borderId="0" xfId="3" applyFont="1" applyFill="1" applyAlignment="1">
      <alignment vertical="center" wrapText="1"/>
    </xf>
    <xf numFmtId="0" fontId="68" fillId="0" borderId="18" xfId="3" applyFont="1" applyBorder="1" applyAlignment="1">
      <alignment horizontal="left" vertical="center"/>
    </xf>
    <xf numFmtId="0" fontId="68" fillId="0" borderId="0" xfId="3" applyFont="1" applyAlignment="1">
      <alignment horizontal="left" vertical="center"/>
    </xf>
    <xf numFmtId="0" fontId="12" fillId="4" borderId="0" xfId="3" applyFont="1" applyFill="1" applyAlignment="1">
      <alignment horizontal="left" vertical="center"/>
    </xf>
    <xf numFmtId="0" fontId="60" fillId="4" borderId="0" xfId="3" applyFont="1" applyFill="1" applyAlignment="1">
      <alignment horizontal="left" vertical="center"/>
    </xf>
    <xf numFmtId="0" fontId="1" fillId="4" borderId="21" xfId="3" applyFont="1" applyFill="1" applyBorder="1" applyAlignment="1">
      <alignment horizontal="left" vertical="center"/>
    </xf>
    <xf numFmtId="0" fontId="1" fillId="4" borderId="22" xfId="3" applyFont="1" applyFill="1" applyBorder="1" applyAlignment="1">
      <alignment horizontal="left" vertical="center"/>
    </xf>
    <xf numFmtId="0" fontId="1" fillId="4" borderId="28" xfId="3" applyFont="1" applyFill="1" applyBorder="1" applyAlignment="1">
      <alignment horizontal="left" vertical="center"/>
    </xf>
    <xf numFmtId="0" fontId="71" fillId="0" borderId="0" xfId="3" applyFont="1" applyAlignment="1">
      <alignment horizontal="left" vertical="center"/>
    </xf>
    <xf numFmtId="0" fontId="22" fillId="4" borderId="18" xfId="3" applyFont="1" applyFill="1" applyBorder="1" applyAlignment="1">
      <alignment horizontal="left" vertical="center"/>
    </xf>
    <xf numFmtId="0" fontId="1" fillId="4" borderId="27" xfId="3" applyFont="1" applyFill="1" applyBorder="1" applyAlignment="1">
      <alignment horizontal="left" vertical="center"/>
    </xf>
    <xf numFmtId="0" fontId="1" fillId="4" borderId="20" xfId="3" applyFont="1" applyFill="1" applyBorder="1" applyAlignment="1">
      <alignment horizontal="left" vertical="center"/>
    </xf>
    <xf numFmtId="0" fontId="35" fillId="4" borderId="0" xfId="2" applyFont="1" applyFill="1" applyBorder="1" applyAlignment="1">
      <alignment vertical="center"/>
    </xf>
    <xf numFmtId="0" fontId="15" fillId="0" borderId="0" xfId="3" applyFont="1" applyAlignment="1">
      <alignment vertical="center"/>
    </xf>
    <xf numFmtId="0" fontId="72" fillId="0" borderId="0" xfId="3" applyFont="1" applyAlignment="1">
      <alignment horizontal="left" vertical="center"/>
    </xf>
    <xf numFmtId="0" fontId="73" fillId="0" borderId="0" xfId="3" applyFont="1" applyAlignment="1">
      <alignment horizontal="left" vertical="center"/>
    </xf>
    <xf numFmtId="0" fontId="40" fillId="0" borderId="0" xfId="3" applyFont="1" applyAlignment="1">
      <alignment horizontal="left" vertical="center" wrapText="1" indent="3"/>
    </xf>
    <xf numFmtId="167" fontId="40" fillId="0" borderId="0" xfId="1" applyNumberFormat="1" applyFont="1" applyAlignment="1">
      <alignment horizontal="left" vertical="center"/>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horizontal="left"/>
    </xf>
    <xf numFmtId="0" fontId="49" fillId="0" borderId="0" xfId="3" applyFont="1" applyAlignment="1">
      <alignment horizontal="left"/>
    </xf>
    <xf numFmtId="0" fontId="1" fillId="0" borderId="0" xfId="3" applyFont="1" applyAlignment="1">
      <alignment horizontal="left"/>
    </xf>
    <xf numFmtId="0" fontId="40" fillId="0" borderId="0" xfId="3" applyFont="1" applyAlignment="1">
      <alignment horizontal="left"/>
    </xf>
    <xf numFmtId="0" fontId="67" fillId="0" borderId="0" xfId="2" applyFont="1" applyAlignment="1">
      <alignment horizontal="left" wrapText="1"/>
    </xf>
    <xf numFmtId="0" fontId="1" fillId="0" borderId="0" xfId="3" applyFont="1" applyAlignment="1">
      <alignment horizontal="left" wrapText="1"/>
    </xf>
    <xf numFmtId="0" fontId="37" fillId="9" borderId="0" xfId="2" applyFont="1" applyFill="1" applyAlignment="1">
      <alignment vertical="center"/>
    </xf>
    <xf numFmtId="0" fontId="15" fillId="0" borderId="18" xfId="3" applyFont="1" applyBorder="1" applyAlignment="1">
      <alignment horizontal="left" vertical="center"/>
    </xf>
    <xf numFmtId="0" fontId="33" fillId="4" borderId="0" xfId="3" applyFont="1" applyFill="1" applyAlignment="1">
      <alignment horizontal="left" vertical="center"/>
    </xf>
    <xf numFmtId="0" fontId="33" fillId="0" borderId="2" xfId="3" applyFont="1" applyBorder="1" applyAlignment="1" applyProtection="1">
      <alignment horizontal="left" vertical="center"/>
      <protection locked="0"/>
    </xf>
    <xf numFmtId="0" fontId="33" fillId="0" borderId="2" xfId="3" applyFont="1" applyBorder="1" applyAlignment="1">
      <alignment horizontal="left" vertical="center" wrapText="1"/>
    </xf>
    <xf numFmtId="0" fontId="49" fillId="0" borderId="2" xfId="3" applyFont="1" applyBorder="1" applyAlignment="1">
      <alignment horizontal="left" vertical="center"/>
    </xf>
    <xf numFmtId="0" fontId="1" fillId="0" borderId="18" xfId="3" applyFont="1" applyBorder="1" applyAlignment="1">
      <alignment horizontal="left" vertical="center"/>
    </xf>
    <xf numFmtId="0" fontId="48" fillId="5" borderId="4" xfId="2" applyFont="1" applyFill="1" applyBorder="1" applyAlignment="1">
      <alignment vertical="center" wrapText="1"/>
    </xf>
    <xf numFmtId="0" fontId="40" fillId="0" borderId="0" xfId="0" applyFont="1" applyAlignment="1">
      <alignment vertical="center" wrapText="1"/>
    </xf>
    <xf numFmtId="0" fontId="64" fillId="0" borderId="0" xfId="0" applyFont="1" applyAlignment="1">
      <alignment vertical="center" wrapText="1"/>
    </xf>
    <xf numFmtId="0" fontId="40" fillId="0" borderId="0" xfId="0" applyFont="1" applyAlignment="1">
      <alignment horizontal="left" vertical="center" wrapText="1"/>
    </xf>
    <xf numFmtId="0" fontId="70" fillId="9" borderId="0" xfId="2" applyFont="1" applyFill="1"/>
    <xf numFmtId="0" fontId="68" fillId="0" borderId="0" xfId="3" applyFont="1" applyAlignment="1">
      <alignment horizontal="left" vertical="center" wrapText="1"/>
    </xf>
    <xf numFmtId="0" fontId="77" fillId="0" borderId="0" xfId="0" applyFont="1"/>
    <xf numFmtId="0" fontId="31" fillId="0" borderId="0" xfId="0" applyFont="1" applyAlignment="1">
      <alignment wrapText="1"/>
    </xf>
    <xf numFmtId="0" fontId="6" fillId="0" borderId="0" xfId="2" applyFill="1" applyAlignment="1">
      <alignment vertical="center" wrapText="1"/>
    </xf>
    <xf numFmtId="0" fontId="1" fillId="3" borderId="36" xfId="0" applyFont="1" applyFill="1" applyBorder="1"/>
    <xf numFmtId="0" fontId="69" fillId="4" borderId="0" xfId="2" applyFont="1" applyFill="1" applyAlignment="1">
      <alignment horizontal="left" vertical="center"/>
    </xf>
    <xf numFmtId="0" fontId="37" fillId="0" borderId="0" xfId="2" applyFont="1" applyFill="1" applyAlignment="1">
      <alignment vertical="center"/>
    </xf>
    <xf numFmtId="0" fontId="75" fillId="0" borderId="0" xfId="2" applyFont="1" applyFill="1" applyAlignment="1">
      <alignment vertical="center" wrapText="1"/>
    </xf>
    <xf numFmtId="0" fontId="35" fillId="5" borderId="0" xfId="3" applyFont="1" applyFill="1" applyAlignment="1">
      <alignment vertical="center"/>
    </xf>
    <xf numFmtId="0" fontId="78" fillId="9" borderId="31" xfId="3" applyFont="1" applyFill="1" applyBorder="1" applyAlignment="1">
      <alignment horizontal="left" vertical="center" wrapText="1"/>
    </xf>
    <xf numFmtId="0" fontId="75" fillId="3" borderId="31" xfId="3" applyFont="1" applyFill="1" applyBorder="1" applyAlignment="1">
      <alignment horizontal="left" vertical="center" wrapText="1"/>
    </xf>
    <xf numFmtId="0" fontId="75" fillId="0" borderId="31" xfId="3" applyFont="1" applyBorder="1" applyAlignment="1">
      <alignment horizontal="left" vertical="center"/>
    </xf>
    <xf numFmtId="0" fontId="40" fillId="0" borderId="0" xfId="3" applyFont="1" applyAlignment="1">
      <alignment vertical="center" wrapText="1"/>
    </xf>
    <xf numFmtId="0" fontId="37" fillId="0" borderId="0" xfId="2" applyFont="1" applyAlignment="1">
      <alignment horizontal="left" vertical="center"/>
    </xf>
    <xf numFmtId="0" fontId="32" fillId="9" borderId="20" xfId="3" applyFont="1" applyFill="1" applyBorder="1" applyAlignment="1">
      <alignment vertical="center" wrapText="1"/>
    </xf>
    <xf numFmtId="0" fontId="1" fillId="0" borderId="18" xfId="3" applyFont="1" applyBorder="1" applyAlignment="1">
      <alignment vertical="center"/>
    </xf>
    <xf numFmtId="166" fontId="32" fillId="10" borderId="5" xfId="3" applyNumberFormat="1" applyFont="1" applyFill="1" applyBorder="1" applyAlignment="1">
      <alignment vertical="center"/>
    </xf>
    <xf numFmtId="0" fontId="1" fillId="3" borderId="35" xfId="0" applyFont="1" applyFill="1" applyBorder="1"/>
    <xf numFmtId="0" fontId="1" fillId="3" borderId="37" xfId="0" applyFont="1" applyFill="1" applyBorder="1"/>
    <xf numFmtId="0" fontId="26" fillId="0" borderId="24" xfId="2" applyFont="1" applyBorder="1" applyAlignment="1">
      <alignment horizontal="left" vertical="center" wrapText="1"/>
    </xf>
    <xf numFmtId="0" fontId="32" fillId="0" borderId="28" xfId="3" applyFont="1" applyBorder="1" applyAlignment="1">
      <alignment horizontal="left" vertical="center" wrapText="1" indent="1"/>
    </xf>
    <xf numFmtId="0" fontId="32" fillId="0" borderId="0" xfId="3" applyFont="1" applyAlignment="1">
      <alignment horizontal="left" vertical="center" wrapText="1" indent="1"/>
    </xf>
    <xf numFmtId="0" fontId="32" fillId="9" borderId="28" xfId="3" applyFont="1" applyFill="1" applyBorder="1" applyAlignment="1">
      <alignment horizontal="left" vertical="center" wrapText="1" indent="3"/>
    </xf>
    <xf numFmtId="0" fontId="1" fillId="3" borderId="23" xfId="3" applyFont="1" applyFill="1" applyBorder="1" applyAlignment="1">
      <alignment horizontal="left" vertical="center"/>
    </xf>
    <xf numFmtId="0" fontId="1" fillId="3" borderId="27" xfId="3" applyFont="1" applyFill="1" applyBorder="1" applyAlignment="1">
      <alignment horizontal="left" vertical="center"/>
    </xf>
    <xf numFmtId="0" fontId="1" fillId="3" borderId="25" xfId="3" applyFont="1" applyFill="1" applyBorder="1" applyAlignment="1">
      <alignment horizontal="left" vertical="center"/>
    </xf>
    <xf numFmtId="0" fontId="26" fillId="0" borderId="28" xfId="2" applyFont="1" applyFill="1" applyBorder="1" applyAlignment="1">
      <alignment horizontal="left" vertical="center" wrapText="1"/>
    </xf>
    <xf numFmtId="0" fontId="63" fillId="0" borderId="28" xfId="2" applyFont="1" applyFill="1" applyBorder="1" applyAlignment="1">
      <alignment horizontal="left" vertical="center" wrapText="1"/>
    </xf>
    <xf numFmtId="0" fontId="32" fillId="10" borderId="28" xfId="3" applyFont="1" applyFill="1" applyBorder="1" applyAlignment="1">
      <alignment horizontal="left" vertical="center" wrapText="1" indent="3"/>
    </xf>
    <xf numFmtId="0" fontId="32" fillId="0" borderId="28" xfId="3" applyFont="1" applyBorder="1" applyAlignment="1">
      <alignment horizontal="left" vertical="center" wrapText="1" indent="3"/>
    </xf>
    <xf numFmtId="0" fontId="32" fillId="0" borderId="26" xfId="3" applyFont="1" applyBorder="1" applyAlignment="1">
      <alignment horizontal="left" vertical="center" wrapText="1" indent="3"/>
    </xf>
    <xf numFmtId="0" fontId="1" fillId="4" borderId="23" xfId="3" applyFont="1" applyFill="1" applyBorder="1" applyAlignment="1">
      <alignment horizontal="left" vertical="center"/>
    </xf>
    <xf numFmtId="0" fontId="26" fillId="0" borderId="24" xfId="2" applyFont="1" applyFill="1" applyBorder="1" applyAlignment="1">
      <alignment horizontal="left" vertical="center" wrapText="1"/>
    </xf>
    <xf numFmtId="0" fontId="34" fillId="0" borderId="28" xfId="2" applyFont="1" applyFill="1" applyBorder="1" applyAlignment="1">
      <alignment horizontal="left" vertical="center" wrapText="1"/>
    </xf>
    <xf numFmtId="0" fontId="34" fillId="0" borderId="28" xfId="2" applyFont="1" applyFill="1" applyBorder="1" applyAlignment="1">
      <alignment horizontal="left" vertical="center" wrapText="1" indent="1"/>
    </xf>
    <xf numFmtId="0" fontId="32" fillId="0" borderId="28" xfId="3" applyFont="1" applyBorder="1" applyAlignment="1">
      <alignment horizontal="left" vertical="center" indent="1"/>
    </xf>
    <xf numFmtId="0" fontId="32" fillId="0" borderId="26" xfId="3" applyFont="1" applyBorder="1" applyAlignment="1">
      <alignment horizontal="left" vertical="center" indent="1"/>
    </xf>
    <xf numFmtId="0" fontId="1" fillId="6" borderId="0" xfId="3" applyFont="1" applyFill="1" applyAlignment="1">
      <alignment vertical="center"/>
    </xf>
    <xf numFmtId="0" fontId="1" fillId="5" borderId="0" xfId="3" applyFont="1" applyFill="1" applyAlignment="1">
      <alignment vertical="center"/>
    </xf>
    <xf numFmtId="0" fontId="50" fillId="7" borderId="0" xfId="0" applyFont="1" applyFill="1" applyAlignment="1">
      <alignment vertical="center"/>
    </xf>
    <xf numFmtId="0" fontId="40" fillId="0" borderId="0" xfId="3" applyFont="1" applyAlignment="1">
      <alignment horizontal="left" vertical="center" wrapText="1"/>
    </xf>
    <xf numFmtId="0" fontId="32" fillId="10" borderId="1" xfId="3" applyFont="1" applyFill="1" applyBorder="1" applyAlignment="1">
      <alignment horizontal="right" vertical="center"/>
    </xf>
    <xf numFmtId="0" fontId="81" fillId="3" borderId="0" xfId="3" applyFont="1" applyFill="1" applyAlignment="1">
      <alignment horizontal="left" vertical="center"/>
    </xf>
    <xf numFmtId="0" fontId="81" fillId="3" borderId="2" xfId="3" applyFont="1" applyFill="1" applyBorder="1" applyAlignment="1">
      <alignment horizontal="left" vertical="center" wrapText="1"/>
    </xf>
    <xf numFmtId="164" fontId="32" fillId="10" borderId="21" xfId="1" applyFont="1" applyFill="1" applyBorder="1" applyAlignment="1">
      <alignment vertical="center" wrapText="1"/>
    </xf>
    <xf numFmtId="164" fontId="32" fillId="9" borderId="21" xfId="1" applyFont="1" applyFill="1" applyBorder="1" applyAlignment="1">
      <alignment vertical="center" wrapText="1"/>
    </xf>
    <xf numFmtId="164" fontId="32" fillId="10" borderId="20" xfId="1" applyFont="1" applyFill="1" applyBorder="1" applyAlignment="1">
      <alignment vertical="center" wrapText="1"/>
    </xf>
    <xf numFmtId="164" fontId="32" fillId="9" borderId="20" xfId="1" applyFont="1" applyFill="1" applyBorder="1" applyAlignment="1">
      <alignment vertical="center" wrapText="1"/>
    </xf>
    <xf numFmtId="0" fontId="1" fillId="3" borderId="31" xfId="3" applyFont="1" applyFill="1" applyBorder="1" applyAlignment="1">
      <alignment horizontal="left" vertical="center" wrapText="1"/>
    </xf>
    <xf numFmtId="0" fontId="6" fillId="0" borderId="0" xfId="2"/>
    <xf numFmtId="167" fontId="40" fillId="0" borderId="0" xfId="1" applyNumberFormat="1" applyFont="1" applyFill="1" applyAlignment="1">
      <alignment horizontal="left" vertical="center" wrapText="1"/>
    </xf>
    <xf numFmtId="0" fontId="6" fillId="0" borderId="0" xfId="2" applyAlignment="1">
      <alignment wrapText="1"/>
    </xf>
    <xf numFmtId="0" fontId="1" fillId="0" borderId="0" xfId="3" applyFont="1" applyAlignment="1">
      <alignment horizontal="center" vertical="center"/>
    </xf>
    <xf numFmtId="1" fontId="1" fillId="0" borderId="0" xfId="1" applyNumberFormat="1" applyFont="1" applyAlignment="1">
      <alignment horizontal="center" vertical="center"/>
    </xf>
    <xf numFmtId="1" fontId="1" fillId="0" borderId="0" xfId="3" applyNumberFormat="1" applyFont="1" applyAlignment="1">
      <alignment horizontal="right" vertical="center"/>
    </xf>
    <xf numFmtId="43" fontId="32" fillId="10" borderId="21" xfId="3" applyNumberFormat="1" applyFont="1" applyFill="1" applyBorder="1" applyAlignment="1">
      <alignment vertical="center" wrapText="1"/>
    </xf>
    <xf numFmtId="164" fontId="1" fillId="0" borderId="0" xfId="1" applyFont="1" applyAlignment="1">
      <alignment horizontal="center"/>
    </xf>
    <xf numFmtId="0" fontId="33" fillId="0" borderId="0" xfId="3" applyFont="1" applyAlignment="1">
      <alignment horizontal="left" vertical="center" wrapText="1"/>
    </xf>
    <xf numFmtId="0" fontId="26" fillId="4" borderId="3" xfId="2" applyFont="1" applyFill="1" applyBorder="1" applyAlignment="1">
      <alignment horizontal="left" vertical="center" wrapText="1"/>
    </xf>
    <xf numFmtId="0" fontId="26" fillId="4" borderId="15" xfId="2" applyFont="1" applyFill="1" applyBorder="1" applyAlignment="1">
      <alignment horizontal="left" vertical="center"/>
    </xf>
    <xf numFmtId="0" fontId="26" fillId="4" borderId="16" xfId="2" applyFont="1" applyFill="1" applyBorder="1" applyAlignment="1">
      <alignment horizontal="left" vertical="center"/>
    </xf>
    <xf numFmtId="0" fontId="26" fillId="4" borderId="17" xfId="2" applyFont="1" applyFill="1" applyBorder="1" applyAlignment="1">
      <alignment horizontal="left" vertical="center"/>
    </xf>
    <xf numFmtId="0" fontId="37" fillId="4" borderId="0" xfId="2" applyFont="1" applyFill="1" applyBorder="1" applyAlignment="1">
      <alignment horizontal="left" vertical="center" wrapText="1"/>
    </xf>
    <xf numFmtId="0" fontId="68" fillId="0" borderId="18" xfId="3" applyFont="1" applyBorder="1" applyAlignment="1">
      <alignment horizontal="left" vertical="center"/>
    </xf>
    <xf numFmtId="0" fontId="64" fillId="0" borderId="0" xfId="3" applyFont="1" applyAlignment="1">
      <alignment horizontal="left" vertical="center"/>
    </xf>
    <xf numFmtId="0" fontId="37" fillId="0" borderId="0" xfId="2" applyFont="1" applyFill="1" applyAlignment="1"/>
    <xf numFmtId="0" fontId="20" fillId="0" borderId="0" xfId="0" applyFont="1" applyAlignment="1">
      <alignment vertical="center"/>
    </xf>
    <xf numFmtId="0" fontId="22" fillId="0" borderId="34" xfId="3" applyFont="1" applyBorder="1" applyAlignment="1">
      <alignment vertical="center"/>
    </xf>
    <xf numFmtId="0" fontId="19" fillId="0" borderId="0" xfId="2" applyFont="1" applyFill="1" applyBorder="1" applyAlignment="1">
      <alignment horizontal="center" vertical="center"/>
    </xf>
    <xf numFmtId="0" fontId="48" fillId="4" borderId="0" xfId="2" applyFont="1" applyFill="1" applyAlignment="1"/>
    <xf numFmtId="0" fontId="49" fillId="4" borderId="0" xfId="3" applyFont="1" applyFill="1" applyAlignment="1">
      <alignment horizontal="left" vertical="center"/>
    </xf>
    <xf numFmtId="0" fontId="40" fillId="4" borderId="0" xfId="3" applyFont="1" applyFill="1" applyAlignment="1">
      <alignment horizontal="left" vertical="center" wrapText="1" indent="3"/>
    </xf>
    <xf numFmtId="0" fontId="40" fillId="0" borderId="0" xfId="3" applyFont="1" applyAlignment="1">
      <alignment horizontal="left" vertical="center" wrapText="1" indent="3"/>
    </xf>
    <xf numFmtId="0" fontId="40" fillId="0" borderId="0" xfId="3" applyFont="1" applyAlignment="1">
      <alignment horizontal="left" vertical="top" wrapText="1"/>
    </xf>
    <xf numFmtId="0" fontId="40" fillId="0" borderId="0" xfId="3" applyFont="1" applyAlignment="1">
      <alignment horizontal="left" vertical="center" wrapText="1"/>
    </xf>
    <xf numFmtId="0" fontId="16" fillId="8" borderId="29" xfId="3" applyFont="1" applyFill="1" applyBorder="1" applyAlignment="1">
      <alignment horizontal="left" vertical="center"/>
    </xf>
    <xf numFmtId="0" fontId="16" fillId="8" borderId="30" xfId="3" applyFont="1" applyFill="1" applyBorder="1" applyAlignment="1">
      <alignment horizontal="left" vertical="center"/>
    </xf>
    <xf numFmtId="0" fontId="16" fillId="3" borderId="29" xfId="3" applyFont="1" applyFill="1" applyBorder="1" applyAlignment="1">
      <alignment horizontal="left" vertical="center"/>
    </xf>
    <xf numFmtId="0" fontId="16" fillId="3" borderId="14" xfId="3" applyFont="1" applyFill="1" applyBorder="1" applyAlignment="1">
      <alignment horizontal="left" vertical="center"/>
    </xf>
    <xf numFmtId="0" fontId="16" fillId="3" borderId="30" xfId="3" applyFont="1" applyFill="1" applyBorder="1" applyAlignment="1">
      <alignment horizontal="left" vertical="center"/>
    </xf>
    <xf numFmtId="0" fontId="23" fillId="3" borderId="29" xfId="3" applyFont="1" applyFill="1" applyBorder="1" applyAlignment="1">
      <alignment horizontal="left" vertical="center"/>
    </xf>
    <xf numFmtId="0" fontId="23" fillId="3" borderId="14" xfId="3" applyFont="1" applyFill="1" applyBorder="1" applyAlignment="1">
      <alignment horizontal="left" vertical="center"/>
    </xf>
    <xf numFmtId="0" fontId="23" fillId="3" borderId="30" xfId="3" applyFont="1" applyFill="1" applyBorder="1" applyAlignment="1">
      <alignment horizontal="left" vertical="center"/>
    </xf>
    <xf numFmtId="0" fontId="40" fillId="0" borderId="0" xfId="0" applyFont="1" applyAlignment="1">
      <alignment horizontal="left" vertical="center" wrapText="1"/>
    </xf>
    <xf numFmtId="0" fontId="26" fillId="8" borderId="0" xfId="2" applyFont="1" applyFill="1" applyBorder="1" applyAlignment="1">
      <alignment horizontal="left" vertical="center" wrapText="1"/>
    </xf>
    <xf numFmtId="0" fontId="26" fillId="8" borderId="4" xfId="2" applyFont="1" applyFill="1" applyBorder="1" applyAlignment="1">
      <alignment horizontal="left" vertical="center" wrapText="1"/>
    </xf>
    <xf numFmtId="0" fontId="48" fillId="0" borderId="0" xfId="2" applyFont="1" applyFill="1" applyAlignment="1"/>
    <xf numFmtId="0" fontId="26" fillId="5" borderId="0" xfId="2" applyFont="1" applyFill="1" applyAlignment="1"/>
    <xf numFmtId="0" fontId="37" fillId="5" borderId="0" xfId="2" applyFont="1" applyFill="1" applyAlignment="1"/>
    <xf numFmtId="0" fontId="54" fillId="5" borderId="0" xfId="0" applyFont="1" applyFill="1" applyAlignment="1">
      <alignment vertical="center" wrapText="1"/>
    </xf>
    <xf numFmtId="0" fontId="40" fillId="5" borderId="0" xfId="0" applyFont="1" applyFill="1" applyAlignment="1">
      <alignment horizontal="left" vertical="center" wrapText="1"/>
    </xf>
    <xf numFmtId="0" fontId="15" fillId="0" borderId="0" xfId="3" applyFont="1" applyAlignment="1">
      <alignment vertical="center"/>
    </xf>
    <xf numFmtId="0" fontId="40" fillId="0" borderId="0" xfId="0" applyFont="1" applyAlignment="1">
      <alignment horizontal="left" vertical="center" wrapText="1" indent="2"/>
    </xf>
    <xf numFmtId="0" fontId="37" fillId="0" borderId="0" xfId="2" applyFont="1" applyAlignment="1">
      <alignment horizontal="left" vertical="center" wrapText="1"/>
    </xf>
    <xf numFmtId="0" fontId="15" fillId="0" borderId="18" xfId="3" applyFont="1" applyBorder="1" applyAlignment="1">
      <alignment horizontal="left" vertical="center" wrapText="1"/>
    </xf>
    <xf numFmtId="0" fontId="68" fillId="0" borderId="18" xfId="3" applyFont="1" applyBorder="1" applyAlignment="1">
      <alignment horizontal="left" vertical="center" wrapText="1"/>
    </xf>
    <xf numFmtId="0" fontId="76" fillId="0" borderId="0" xfId="0" applyFont="1" applyAlignment="1">
      <alignment wrapText="1"/>
    </xf>
    <xf numFmtId="0" fontId="40" fillId="5" borderId="0" xfId="3" applyFont="1" applyFill="1" applyAlignment="1">
      <alignment horizontal="left" vertical="center" indent="1"/>
    </xf>
    <xf numFmtId="0" fontId="25" fillId="5" borderId="0" xfId="0" applyFont="1" applyFill="1" applyAlignment="1">
      <alignment vertical="center"/>
    </xf>
    <xf numFmtId="164" fontId="40" fillId="0" borderId="0" xfId="1" applyFont="1" applyAlignment="1">
      <alignment horizontal="left" vertical="center"/>
    </xf>
    <xf numFmtId="164" fontId="1" fillId="0" borderId="0" xfId="1" applyFont="1" applyAlignment="1">
      <alignment horizontal="left" vertical="center"/>
    </xf>
  </cellXfs>
  <cellStyles count="6">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s>
  <dxfs count="218">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7"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alignment horizontal="general" vertical="bottom" textRotation="0" wrapText="1"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alignment horizontal="right" vertical="bottom" textRotation="0" wrapText="0" indent="0" justifyLastLine="0" shrinkToFit="0" readingOrder="0"/>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solid">
          <fgColor theme="4" tint="0.79998168889431442"/>
          <bgColor theme="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theme="4" tint="0.79998168889431442"/>
          <bgColor theme="2"/>
        </patternFill>
      </fill>
      <alignment horizontal="general"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Franklin Gothic Book"/>
        <family val="2"/>
        <scheme val="none"/>
      </font>
      <fill>
        <patternFill patternType="solid">
          <fgColor theme="4"/>
          <bgColor rgb="FF165B89"/>
        </patternFill>
      </fill>
      <alignment horizontal="general" vertical="center" textRotation="0" wrapText="0" indent="0" justifyLastLine="0" shrinkToFit="0" readingOrder="0"/>
    </dxf>
    <dxf>
      <font>
        <i/>
        <strike val="0"/>
        <outline val="0"/>
        <shadow val="0"/>
        <u val="none"/>
        <vertAlign val="baseline"/>
        <sz val="11"/>
        <color theme="1"/>
        <name val="Franklin Gothic Book"/>
        <family val="2"/>
        <scheme val="none"/>
      </font>
      <alignment horizontal="left" vertical="center" textRotation="0" wrapText="0" indent="0" justifyLastLine="0" shrinkToFit="0" readingOrder="0"/>
    </dxf>
    <dxf>
      <font>
        <i/>
        <strike val="0"/>
        <outline val="0"/>
        <shadow val="0"/>
        <u val="none"/>
        <vertAlign val="baseline"/>
        <sz val="11"/>
        <color theme="1"/>
        <name val="Franklin Gothic Book"/>
        <family val="2"/>
        <scheme val="none"/>
      </font>
      <alignment horizontal="left" vertical="center" textRotation="0" wrapText="0" indent="0" justifyLastLine="0" shrinkToFit="0" readingOrder="0"/>
    </dxf>
    <dxf>
      <font>
        <i/>
        <strike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name val="Franklin Gothic Book"/>
        <family val="2"/>
        <scheme val="none"/>
      </font>
      <alignment horizontal="center"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4" formatCode="_ * #,##0.00_ ;_ * \-#,##0.0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rgb="FFFFF2CC"/>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rgb="FFFFF2CC"/>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alignment horizontal="left" vertical="center" textRotation="0" wrapText="0" indent="1" justifyLastLine="0" shrinkToFit="0" readingOrder="0"/>
      <border diagonalUp="0" diagonalDown="0">
        <left/>
        <right style="thin">
          <color indexed="64"/>
        </right>
        <top/>
        <bottom/>
        <vertical/>
        <horizontal/>
      </border>
    </dxf>
    <dxf>
      <font>
        <b/>
        <i val="0"/>
        <strike val="0"/>
        <condense val="0"/>
        <extend val="0"/>
        <outline val="0"/>
        <shadow val="0"/>
        <u/>
        <vertAlign val="baseline"/>
        <sz val="11"/>
        <color theme="10"/>
        <name val="Franklin Gothic Book"/>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alignment horizontal="left" vertical="center" textRotation="0" wrapText="1" indent="3" justifyLastLine="0" shrinkToFit="0" readingOrder="0"/>
      <border diagonalUp="0" diagonalDown="0">
        <left/>
        <right style="thin">
          <color indexed="64"/>
        </right>
        <top/>
        <bottom/>
        <vertical/>
        <horizontal/>
      </border>
    </dxf>
    <dxf>
      <font>
        <b/>
        <i val="0"/>
        <strike val="0"/>
        <condense val="0"/>
        <extend val="0"/>
        <outline val="0"/>
        <shadow val="0"/>
        <u/>
        <vertAlign val="baseline"/>
        <sz val="11"/>
        <color theme="10"/>
        <name val="Franklin Gothic Book"/>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rgb="FFFFF2CC"/>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rgb="FFFFF2CC"/>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alignment horizontal="left" vertical="center" textRotation="0" wrapText="1" indent="3" justifyLastLine="0" shrinkToFit="0" readingOrder="0"/>
      <border diagonalUp="0" diagonalDown="0">
        <left/>
        <right style="thin">
          <color indexed="64"/>
        </right>
        <top/>
        <bottom/>
        <vertical/>
        <horizontal/>
      </border>
    </dxf>
    <dxf>
      <font>
        <b/>
        <i val="0"/>
        <strike val="0"/>
        <condense val="0"/>
        <extend val="0"/>
        <outline val="0"/>
        <shadow val="0"/>
        <u/>
        <vertAlign val="baseline"/>
        <sz val="11"/>
        <color theme="10"/>
        <name val="Franklin Gothic Book"/>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bottom/>
      </border>
    </dxf>
    <dxf>
      <border outline="0">
        <left style="thin">
          <color indexed="64"/>
        </left>
        <right style="thin">
          <color indexed="64"/>
        </right>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general"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right style="thin">
          <color indexed="64"/>
        </right>
        <top/>
        <bottom/>
      </border>
    </dxf>
    <dxf>
      <font>
        <b val="0"/>
        <i/>
        <strike val="0"/>
        <condense val="0"/>
        <extend val="0"/>
        <outline val="0"/>
        <shadow val="0"/>
        <u val="none"/>
        <vertAlign val="baseline"/>
        <sz val="11"/>
        <color rgb="FF000000"/>
        <name val="Franklin Gothic Book"/>
        <family val="2"/>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Franklin Gothic Book"/>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fill>
        <patternFill patternType="solid">
          <fgColor indexed="64"/>
          <bgColor theme="7" tint="0.79998168889431442"/>
        </patternFill>
      </fill>
      <alignment horizontal="left" vertical="center" textRotation="0" wrapText="1" indent="3" justifyLastLine="0" shrinkToFit="0" readingOrder="0"/>
      <border diagonalUp="0" diagonalDown="0">
        <left/>
        <right style="thin">
          <color indexed="64"/>
        </right>
        <top/>
        <bottom/>
        <vertical/>
        <horizontal/>
      </border>
    </dxf>
    <dxf>
      <font>
        <b/>
        <i val="0"/>
        <strike val="0"/>
        <condense val="0"/>
        <extend val="0"/>
        <outline val="0"/>
        <shadow val="0"/>
        <u/>
        <vertAlign val="baseline"/>
        <sz val="11"/>
        <color theme="10"/>
        <name val="Franklin Gothic Book"/>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border>
    </dxf>
    <dxf>
      <font>
        <b val="0"/>
        <i/>
        <strike val="0"/>
        <condense val="0"/>
        <extend val="0"/>
        <outline val="0"/>
        <shadow val="0"/>
        <u val="none"/>
        <vertAlign val="baseline"/>
        <sz val="11"/>
        <color theme="1"/>
        <name val="Franklin Gothic Book"/>
        <family val="2"/>
        <scheme val="none"/>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theme="0"/>
        </left>
        <right/>
        <top/>
        <bottom/>
        <vertical/>
        <horizontal/>
      </border>
    </dxf>
    <dxf>
      <font>
        <b/>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1"/>
        <color rgb="FF000000"/>
        <name val="Franklin Gothic Book"/>
        <family val="2"/>
        <scheme val="none"/>
      </font>
      <fill>
        <patternFill patternType="solid">
          <fgColor indexed="64"/>
          <bgColor rgb="FFFFF2CC"/>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i val="0"/>
        <strike val="0"/>
        <condense val="0"/>
        <extend val="0"/>
        <outline val="0"/>
        <shadow val="0"/>
        <u val="none"/>
        <vertAlign val="baseline"/>
        <sz val="11"/>
        <color rgb="FF000000"/>
        <name val="Franklin Gothic Book"/>
        <family val="2"/>
        <scheme val="none"/>
      </font>
      <alignment horizontal="left" vertical="center" textRotation="0" wrapText="1"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border diagonalUp="0" diagonalDown="0" outline="0">
        <left/>
        <right/>
        <top/>
        <bottom style="medium">
          <color indexed="64"/>
        </bottom>
      </border>
    </dxf>
    <dxf>
      <font>
        <b val="0"/>
        <i/>
        <strike val="0"/>
        <condense val="0"/>
        <extend val="0"/>
        <outline val="0"/>
        <shadow val="0"/>
        <u val="none"/>
        <vertAlign val="baseline"/>
        <sz val="11"/>
        <color rgb="FF000000"/>
        <name val="Franklin Gothic Book"/>
        <family val="2"/>
        <scheme val="none"/>
      </font>
      <alignment horizontal="left" vertical="center" textRotation="0" wrapText="0" indent="2" justifyLastLine="0" shrinkToFit="0" readingOrder="0"/>
      <border diagonalUp="0" diagonalDown="0">
        <left/>
        <right style="thin">
          <color theme="0"/>
        </right>
        <top/>
        <bottom/>
        <vertical/>
        <horizontal/>
      </border>
      <protection locked="0" hidden="0"/>
    </dxf>
    <dxf>
      <font>
        <b/>
        <i val="0"/>
        <strike val="0"/>
        <condense val="0"/>
        <extend val="0"/>
        <outline val="0"/>
        <shadow val="0"/>
        <u val="none"/>
        <vertAlign val="baseline"/>
        <sz val="11"/>
        <color rgb="FF000000"/>
        <name val="Franklin Gothic Book"/>
        <family val="2"/>
        <scheme val="none"/>
      </font>
      <alignment horizontal="left" vertical="center" textRotation="0" wrapText="0" indent="0" justifyLastLine="0" shrinkToFit="0" readingOrder="0"/>
      <border diagonalUp="0" diagonalDown="0" outline="0">
        <left/>
        <right/>
        <top/>
        <bottom style="medium">
          <color indexed="64"/>
        </bottom>
      </border>
      <protection locked="0" hidden="0"/>
    </dxf>
    <dxf>
      <border outline="0">
        <bottom style="medium">
          <color indexed="64"/>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217"/>
      <tableStyleElement type="firstRowStripe" dxfId="216"/>
      <tableStyleElement type="secondRowStripe" dxfId="215"/>
    </tableStyle>
  </tableStyles>
  <colors>
    <mruColors>
      <color rgb="FFD9E1F2"/>
      <color rgb="FFF6A70A"/>
      <color rgb="FF1BC2EE"/>
      <color rgb="FFFFFFFF"/>
      <color rgb="FF165B89"/>
      <color rgb="FF188FBB"/>
      <color rgb="FF7F7F7F"/>
      <color rgb="FF132856"/>
      <color rgb="FFD9D9D9"/>
      <color rgb="FFEBC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1736679</xdr:colOff>
      <xdr:row>6</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7</xdr:col>
      <xdr:colOff>0</xdr:colOff>
      <xdr:row>8</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6412" y="1322294"/>
          <a:ext cx="9330764" cy="45392"/>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15</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370417" y="0"/>
          <a:ext cx="31211212"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14</xdr:col>
      <xdr:colOff>8965</xdr:colOff>
      <xdr:row>33</xdr:row>
      <xdr:rowOff>187244</xdr:rowOff>
    </xdr:from>
    <xdr:to>
      <xdr:col>16</xdr:col>
      <xdr:colOff>56988</xdr:colOff>
      <xdr:row>75</xdr:row>
      <xdr:rowOff>170595</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66209" y="5356795"/>
          <a:ext cx="5209432" cy="8759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7E2211E-F1B6-4865-8B0D-3914C4C9A385}" name="Part1_About" displayName="Part1_About" ref="C10:G40" headerRowCount="0" totalsRowShown="0" headerRowBorderDxfId="214">
  <tableColumns count="5">
    <tableColumn id="1" xr3:uid="{EFCC3E6F-4A47-4DF5-9926-232E9BA92772}" name="Column1" headerRowDxfId="213" dataDxfId="212" headerRowCellStyle="Normal 2" dataCellStyle="Normal 2"/>
    <tableColumn id="2" xr3:uid="{FEC37EC0-B531-42E0-A2B8-C3F56FADE6C4}" name="Column2" headerRowDxfId="211" dataDxfId="210" headerRowCellStyle="Normal 2" dataCellStyle="Normal 2"/>
    <tableColumn id="3" xr3:uid="{1B78A7C8-E78B-4158-BD0D-05916FACBB07}" name="Column3" headerRowDxfId="209" dataDxfId="208" headerRowCellStyle="Normal 2" dataCellStyle="Normal 2"/>
    <tableColumn id="4" xr3:uid="{A5AF8638-6E38-4095-8904-42CDF6083879}" name="Column4" headerRowDxfId="207" dataDxfId="206" headerRowCellStyle="Normal 2" dataCellStyle="Normal 2"/>
    <tableColumn id="5" xr3:uid="{045D09F9-9292-4689-AD98-335820790D2A}" name="Column5" headerRowDxfId="205" dataDxfId="204" headerRowCellStyle="Normal 2" dataCellStyle="Normal 2"/>
  </tableColumns>
  <tableStyleInfo name="EITI Tabl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6:M47" totalsRowShown="0" headerRowDxfId="78" dataDxfId="77">
  <autoFilter ref="B26:M47" xr:uid="{00000000-0009-0000-0100-000006000000}"/>
  <tableColumns count="12">
    <tableColumn id="8" xr3:uid="{00000000-0010-0000-0000-000008000000}" name="GFS Level 1" dataDxfId="76"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75"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74"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73"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72"/>
    <tableColumn id="11" xr3:uid="{00000000-0010-0000-0000-00000B000000}" name="Sector" dataDxfId="71"/>
    <tableColumn id="3" xr3:uid="{00000000-0010-0000-0000-000003000000}" name="Revenue stream name" dataDxfId="70"/>
    <tableColumn id="6" xr3:uid="{6403AC8C-4ECD-4C81-93E5-7DA2FC54E54F}" name="Legal basis" dataDxfId="69"/>
    <tableColumn id="4" xr3:uid="{00000000-0010-0000-0000-000004000000}" name="Issuing government entity" dataDxfId="68"/>
    <tableColumn id="12" xr3:uid="{1FABD70F-0A0F-47F2-A088-AB0CEFAECC85}" name="Final recipient" dataDxfId="67" dataCellStyle="Comma"/>
    <tableColumn id="5" xr3:uid="{00000000-0010-0000-0000-000005000000}" name="Revenue value" dataDxfId="66" dataCellStyle="Comma"/>
    <tableColumn id="2" xr3:uid="{717E21EE-FF78-4681-8A7C-9B91BD3462F9}" name="Currency" dataDxfId="65"/>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Gov_revs_comp_proj" displayName="Gov_revs_comp_proj" ref="B14:N147" totalsRowShown="0" headerRowDxfId="64" dataDxfId="63">
  <autoFilter ref="B14:N147" xr:uid="{F6A9E8DB-AAD3-4F23-BDF8-F73CD40C929E}"/>
  <tableColumns count="13">
    <tableColumn id="7" xr3:uid="{B0B955AC-7B0F-4E2F-A90F-081F8DF53075}" name="Sector" dataDxfId="62">
      <calculatedColumnFormula>VLOOKUP(C15,Companies[],3,FALSE)</calculatedColumnFormula>
    </tableColumn>
    <tableColumn id="1" xr3:uid="{F4BA65A6-3315-4982-8AD1-6233F51539B3}" name="Company" dataDxfId="61"/>
    <tableColumn id="3" xr3:uid="{4A565997-97E1-47A8-8ADC-39016648A467}" name="Issuing government entity" dataDxfId="60"/>
    <tableColumn id="4" xr3:uid="{75F55348-A345-4AA0-B61D-0C0295D72872}" name="Revenue stream name" dataDxfId="59"/>
    <tableColumn id="5" xr3:uid="{8F7A06AD-203D-4268-8054-4B0336697888}" name="Levied on project (Y/N)" dataDxfId="58"/>
    <tableColumn id="6" xr3:uid="{9B64602E-90E7-4EA8-BE6A-A27376494140}" name="Reported by project (Y/N)" dataDxfId="57" dataCellStyle="Comma"/>
    <tableColumn id="2" xr3:uid="{43916E52-B1CF-479E-90B0-1D04D88358CC}" name="Project name (if applicable)" dataDxfId="56"/>
    <tableColumn id="13" xr3:uid="{34B04123-A3F5-4642-9FBB-D99F80C5C76E}" name="Reporting currency" dataDxfId="55"/>
    <tableColumn id="14" xr3:uid="{6349802A-D43D-4C34-8E59-A12205BD358D}" name="Revenue value" dataDxfId="54" dataCellStyle="Comma"/>
    <tableColumn id="18" xr3:uid="{9520FDAE-EF49-4183-894D-5E5291D023E4}" name="Payment made in-kind (Y/N)" dataDxfId="53"/>
    <tableColumn id="8" xr3:uid="{A773D8BD-C33D-417F-8B52-0168D9E80008}" name="In-kind volume (if applicable)" dataDxfId="52"/>
    <tableColumn id="9" xr3:uid="{BED2E64F-7F4B-4636-8EC9-DCC71768D73F}" name="Unit (if applicable)" dataDxfId="51"/>
    <tableColumn id="10" xr3:uid="{A6754352-A303-4E88-808C-7F5939247080}" name="Comments" dataDxfId="50"/>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9" dataDxfId="48">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7"/>
    <tableColumn id="2" xr3:uid="{00000000-0010-0000-0100-000002000000}" name="ISO Alpha-2 Code" dataDxfId="46"/>
    <tableColumn id="3" xr3:uid="{00000000-0010-0000-0100-000003000000}" name="ISO Alpha-3 Code" dataDxfId="45"/>
    <tableColumn id="4" xr3:uid="{00000000-0010-0000-0100-000004000000}" name="ISO Numeric Code (UN M49)" dataDxfId="44"/>
    <tableColumn id="5" xr3:uid="{00000000-0010-0000-0100-000005000000}" name="Currency code (ISO-4217)" dataDxfId="43"/>
    <tableColumn id="6" xr3:uid="{00000000-0010-0000-0100-000006000000}" name="Currency code num (ISO-4217)" dataDxfId="42"/>
    <tableColumn id="7" xr3:uid="{00000000-0010-0000-0100-000007000000}" name="Currency" dataDxfId="41"/>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40" dataDxfId="39">
  <autoFilter ref="I2:I7" xr:uid="{00000000-0009-0000-0100-000002000000}"/>
  <tableColumns count="1">
    <tableColumn id="1" xr3:uid="{00000000-0010-0000-0200-000001000000}" name="List" dataDxfId="38"/>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7" dataDxfId="35" headerRowBorderDxfId="36" tableBorderDxfId="34">
  <autoFilter ref="I10:K168" xr:uid="{00000000-0009-0000-0100-000004000000}"/>
  <tableColumns count="3">
    <tableColumn id="1" xr3:uid="{00000000-0010-0000-0300-000001000000}" name="Currency code (ISO-4217)" dataDxfId="33"/>
    <tableColumn id="2" xr3:uid="{00000000-0010-0000-0300-000002000000}" name="Currency code num (ISO-4217)" dataDxfId="32"/>
    <tableColumn id="3" xr3:uid="{00000000-0010-0000-0300-000003000000}" name="Currency" dataDxfId="31"/>
  </tableColumns>
  <tableStyleInfo name="EITI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30" dataDxfId="29">
  <autoFilter ref="K2:K7" xr:uid="{00000000-0009-0000-0100-000003000000}"/>
  <tableColumns count="1">
    <tableColumn id="1" xr3:uid="{00000000-0010-0000-0400-000001000000}" name="List" dataDxfId="28"/>
  </tableColumns>
  <tableStyleInfo name="EITI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5" totalsRowShown="0" headerRowDxfId="27">
  <autoFilter ref="N2:P75" xr:uid="{00000000-0009-0000-0100-000005000000}"/>
  <sortState xmlns:xlrd2="http://schemas.microsoft.com/office/spreadsheetml/2017/richdata2" ref="N3:P72">
    <sortCondition ref="N2:N72"/>
  </sortState>
  <tableColumns count="3">
    <tableColumn id="1" xr3:uid="{00000000-0010-0000-0500-000001000000}" name="HS ProductCode" dataDxfId="26"/>
    <tableColumn id="2" xr3:uid="{00000000-0010-0000-0500-000002000000}" name="HS Product Description" dataDxfId="25"/>
    <tableColumn id="3" xr3:uid="{00000000-0010-0000-0500-000003000000}" name="HS Product Description w volume" dataDxfId="24"/>
  </tableColumns>
  <tableStyleInfo name="EITI Tabl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23" dataDxfId="22">
  <autoFilter ref="S2:Y30" xr:uid="{00000000-0009-0000-0100-000007000000}"/>
  <tableColumns count="7">
    <tableColumn id="4" xr3:uid="{00000000-0010-0000-0600-000004000000}" name="Combined" dataDxfId="21"/>
    <tableColumn id="1" xr3:uid="{00000000-0010-0000-0600-000001000000}" name="GFS description" dataDxfId="20"/>
    <tableColumn id="2" xr3:uid="{00000000-0010-0000-0600-000002000000}" name="GFS Code" dataDxfId="19"/>
    <tableColumn id="5" xr3:uid="{00000000-0010-0000-0600-000005000000}" name="GFS Level 1" dataDxfId="18"/>
    <tableColumn id="6" xr3:uid="{00000000-0010-0000-0600-000006000000}" name="GFS Level 2" dataDxfId="17"/>
    <tableColumn id="7" xr3:uid="{00000000-0010-0000-0600-000007000000}" name="GFS Level 3" dataDxfId="16"/>
    <tableColumn id="8" xr3:uid="{00000000-0010-0000-0600-000008000000}" name="GFS Level 4" dataDxfId="15"/>
  </tableColumns>
  <tableStyleInfo name="EITI Tabl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14" dataDxfId="13">
  <autoFilter ref="AA2:AA9" xr:uid="{00000000-0009-0000-0100-000008000000}"/>
  <tableColumns count="1">
    <tableColumn id="1" xr3:uid="{00000000-0010-0000-0700-000001000000}" name="Sector(s)" dataDxfId="12"/>
  </tableColumns>
  <tableStyleInfo name="EITI Tabl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11" dataDxfId="10">
  <autoFilter ref="AC2:AC8" xr:uid="{1ADBC98D-8EE2-4E2D-8292-B9B5E1C6604C}"/>
  <tableColumns count="1">
    <tableColumn id="1" xr3:uid="{619D7381-1BA4-49E4-A221-3684B2D0D7D6}" name="Project phases" dataDxfId="9"/>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3DA67E5-F114-4B72-9F35-A28E47C40806}" name="Requirement_3_1" displayName="Requirement_3_1" ref="B18:J26" headerRowCount="0" totalsRowShown="0" tableBorderDxfId="203">
  <tableColumns count="9">
    <tableColumn id="1" xr3:uid="{21B57389-5BA5-48D3-A454-19263C48BAC8}" name="Column1" headerRowDxfId="202" dataDxfId="201" headerRowCellStyle="Hyperlink" dataCellStyle="Normal 2"/>
    <tableColumn id="2" xr3:uid="{FCC405B7-358D-40E9-B1DD-511B47FBC592}" name="Column2" headerRowDxfId="200" dataDxfId="199" headerRowCellStyle="Normal 2" dataCellStyle="Normal 2"/>
    <tableColumn id="3" xr3:uid="{F5D18791-C738-4291-82A7-E7EBF7E3A4CA}" name="Column3" headerRowDxfId="198" dataDxfId="197" headerRowCellStyle="Normal 2" dataCellStyle="Normal 2"/>
    <tableColumn id="4" xr3:uid="{E14F8C8C-A625-44A0-8A17-95B2695B39AA}" name="Column4" headerRowDxfId="196" dataDxfId="195" headerRowCellStyle="Normal 2" dataCellStyle="Normal 2"/>
    <tableColumn id="5" xr3:uid="{7680F38C-4A51-4241-A891-14A82F1758AF}" name="Column5" headerRowDxfId="194" dataDxfId="193" headerRowCellStyle="Normal 2" dataCellStyle="Normal 2"/>
    <tableColumn id="6" xr3:uid="{5B2A2410-714D-4B7F-A0DA-77B17F59AB66}" name="Column6" headerRowDxfId="192" dataDxfId="191" headerRowCellStyle="Normal 2" dataCellStyle="Normal 2"/>
    <tableColumn id="7" xr3:uid="{40349527-2030-438E-BAE2-A48F9FE3926C}" name="Column7" headerRowDxfId="190" dataDxfId="189" headerRowCellStyle="Normal 2" dataCellStyle="Normal 2"/>
    <tableColumn id="8" xr3:uid="{94A97055-607D-442A-90BE-7DBF4911DCB1}" name="Column8" headerRowDxfId="188" dataDxfId="187" headerRowCellStyle="Normal 2" dataCellStyle="Normal 2"/>
    <tableColumn id="9" xr3:uid="{BA7A7F82-BCDB-4447-BB41-2BB1FC532537}" name="Column9" headerRowDxfId="186" dataDxfId="185" headerRowCellStyle="Normal 2" dataCellStyle="Normal 2"/>
  </tableColumns>
  <tableStyleInfo name="EITI Tabl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8" dataDxfId="7">
  <autoFilter ref="AE2:AE7" xr:uid="{0BF01CFB-5BFF-465C-ABA9-A1B7D70AB6D1}"/>
  <tableColumns count="1">
    <tableColumn id="1" xr3:uid="{85A7D8AC-4324-4EDB-9E4C-151DC7BBE4CC}" name="&lt; Agency type &gt;" dataDxfId="6"/>
  </tableColumns>
  <tableStyleInfo name="EITI Tabl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6BAFFEA-A582-47C7-8630-C7AAA166E050}" name="Government_entity_type16" displayName="Government_entity_type16" ref="AG2:AG7" totalsRowShown="0" headerRowDxfId="5" dataDxfId="4">
  <autoFilter ref="AG2:AG7" xr:uid="{06BAFFEA-A582-47C7-8630-C7AAA166E050}"/>
  <tableColumns count="1">
    <tableColumn id="1" xr3:uid="{BBEED484-9EAB-43F6-A355-CABD1AB18FBE}" name="Company type" dataDxfId="3"/>
  </tableColumns>
  <tableStyleInfo name="EITI Tabl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4187978-D57B-41D1-8175-90CB97E3403C}" name="Government_entity_type17" displayName="Government_entity_type17" ref="AE12:AE15" totalsRowShown="0" headerRowDxfId="2" dataDxfId="1">
  <autoFilter ref="AE12:AE15" xr:uid="{94187978-D57B-41D1-8175-90CB97E3403C}"/>
  <tableColumns count="1">
    <tableColumn id="1" xr3:uid="{3024B7F4-0BAC-4FF7-9D16-EB4FA25B7711}" name="Type of response" dataDxfId="0"/>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E062C7A-62CE-496E-8BC7-4FF7B756A49A}" name="Requirement_3_2" displayName="Requirement_3_2" ref="B29:J50" headerRowCount="0" totalsRowShown="0" tableBorderDxfId="184">
  <tableColumns count="9">
    <tableColumn id="1" xr3:uid="{EA119907-D345-41E6-8618-A30DE2CB3A75}" name="Column1" headerRowDxfId="183" dataDxfId="182" headerRowCellStyle="Hyperlink" dataCellStyle="Normal 2"/>
    <tableColumn id="2" xr3:uid="{777F0914-0DF8-4A6C-BDE4-F950BB3F0B19}" name="Column2" headerRowDxfId="181" dataDxfId="180" headerRowCellStyle="Normal 2" dataCellStyle="Normal 2"/>
    <tableColumn id="3" xr3:uid="{E04D4236-9FCB-4C75-9B86-5A6245DC0199}" name="Column3" headerRowDxfId="179" dataDxfId="178" headerRowCellStyle="Normal 2" dataCellStyle="Normal 2"/>
    <tableColumn id="4" xr3:uid="{01C551AB-5650-4015-A82D-FC0B7A42FB9B}" name="Column4" headerRowDxfId="177" dataDxfId="176" headerRowCellStyle="Normal 2" dataCellStyle="Normal 2"/>
    <tableColumn id="5" xr3:uid="{56E8F8CD-31DC-452E-BFE5-F4DC0BD2064F}" name="Column5" headerRowDxfId="175" dataDxfId="174" headerRowCellStyle="Normal 2" dataCellStyle="Normal 2"/>
    <tableColumn id="6" xr3:uid="{002FB9CE-B644-426F-B198-AD138EE4A70D}" name="Column6" headerRowDxfId="173" dataDxfId="172" headerRowCellStyle="Normal 2" dataCellStyle="Normal 2"/>
    <tableColumn id="7" xr3:uid="{46989E06-E5FB-4575-86EF-93F3BFAA9AC2}" name="Column7" headerRowDxfId="171" dataDxfId="170" headerRowCellStyle="Normal 2" dataCellStyle="Normal 2"/>
    <tableColumn id="8" xr3:uid="{9901F502-4395-43E3-8925-62820CED84E8}" name="Column8" headerRowDxfId="169" dataDxfId="168" headerRowCellStyle="Normal 2" dataCellStyle="Normal 2"/>
    <tableColumn id="9" xr3:uid="{82DDF33C-3F9D-4E57-8FEE-C593BD7AAA9D}" name="Column9" headerRowDxfId="167" dataDxfId="166" headerRowCellStyle="Normal 2" dataCellStyle="Normal 2"/>
  </tableColumns>
  <tableStyleInfo name="EITI Tabl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9D07D51-A5D0-45A6-9DFF-A2CD06C9095D}" name="Requirement_3_3" displayName="Requirement_3_3" ref="B53:J69" headerRowCount="0" totalsRowShown="0" tableBorderDxfId="165">
  <tableColumns count="9">
    <tableColumn id="1" xr3:uid="{C2A374BF-4A43-4B1D-9315-521CDF268270}" name="Column1" headerRowDxfId="164" dataDxfId="163" headerRowCellStyle="Hyperlink" dataCellStyle="Normal 2"/>
    <tableColumn id="2" xr3:uid="{EB8AF1B0-E631-4329-9F7F-7F9D3A26D849}" name="Column2" headerRowDxfId="162" dataDxfId="161" headerRowCellStyle="Normal 2" dataCellStyle="Normal 2"/>
    <tableColumn id="3" xr3:uid="{A82787FD-016C-47C2-80DE-2DBB6AB3D2E8}" name="Column3" headerRowDxfId="160" dataDxfId="159" headerRowCellStyle="Normal 2" dataCellStyle="Normal 2"/>
    <tableColumn id="4" xr3:uid="{3D4E0458-9F80-4482-A77E-DE84660680C5}" name="Column4" headerRowDxfId="158" dataDxfId="157" headerRowCellStyle="Normal 2" dataCellStyle="Normal 2"/>
    <tableColumn id="5" xr3:uid="{FB4A882D-FDF3-449A-B5A7-B92230F9249B}" name="Column5" headerRowDxfId="156" dataDxfId="155" headerRowCellStyle="Normal 2" dataCellStyle="Normal 2"/>
    <tableColumn id="6" xr3:uid="{A3E7BAD2-BB73-417F-BEBD-91B3ED43FAC6}" name="Column6" headerRowDxfId="154" dataDxfId="153" headerRowCellStyle="Normal 2" dataCellStyle="Normal 2"/>
    <tableColumn id="7" xr3:uid="{1EFDB2A1-AEB1-4621-B35E-DF8CB726C4F5}" name="Column7" headerRowDxfId="152" dataDxfId="151" headerRowCellStyle="Normal 2" dataCellStyle="Normal 2"/>
    <tableColumn id="8" xr3:uid="{61BBAFB7-4B42-4D7C-9B2E-01AD7C810C4C}" name="Column8" headerRowDxfId="150" dataDxfId="149" headerRowCellStyle="Normal 2" dataCellStyle="Normal 2"/>
    <tableColumn id="9" xr3:uid="{5DC14386-609B-4E2A-8C84-4C1B2BB71AA0}" name="Column9" headerRowDxfId="148" dataDxfId="147" headerRowCellStyle="Normal 2" dataCellStyle="Normal 2"/>
  </tableColumns>
  <tableStyleInfo name="EITI Tabl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8DC7D16-FC70-4A7F-8245-810EC12C072A}" name="Requirement_6_3" displayName="Requirement_6_3" ref="B72:J87" headerRowCount="0" totalsRowShown="0" tableBorderDxfId="146">
  <tableColumns count="9">
    <tableColumn id="1" xr3:uid="{3BD3575E-4120-4EF4-967E-CFB88CAD7935}" name="Column1" headerRowDxfId="145" dataDxfId="144" headerRowCellStyle="Hyperlink" dataCellStyle="Normal 2"/>
    <tableColumn id="2" xr3:uid="{3F59243E-0F19-4B0E-B7D6-C23C9D54B8C5}" name="Column2" headerRowDxfId="143" dataDxfId="142" headerRowCellStyle="Normal 2" dataCellStyle="Normal 2"/>
    <tableColumn id="3" xr3:uid="{1AF69B2B-856C-4209-B535-5241244225D3}" name="Column3" headerRowDxfId="141" dataDxfId="140" headerRowCellStyle="Normal 2" dataCellStyle="Normal 2"/>
    <tableColumn id="4" xr3:uid="{2531349C-E3ED-4D4F-BB8B-F66D5840352E}" name="Column4" headerRowDxfId="139" dataDxfId="138" headerRowCellStyle="Normal 2" dataCellStyle="Normal 2"/>
    <tableColumn id="5" xr3:uid="{98B1753D-A852-4FAE-AE23-5AF205FB9DB9}" name="Column5" headerRowDxfId="137" dataDxfId="136" headerRowCellStyle="Normal 2" dataCellStyle="Normal 2"/>
    <tableColumn id="6" xr3:uid="{DAC3B66E-7C51-49CC-B413-348580513C82}" name="Column6" headerRowDxfId="135" dataDxfId="134" headerRowCellStyle="Normal 2" dataCellStyle="Normal 2"/>
    <tableColumn id="7" xr3:uid="{2E83519F-2D59-48D2-B20E-3B8544BB84E0}" name="Column7" headerRowDxfId="133" dataDxfId="132" headerRowCellStyle="Normal 2" dataCellStyle="Normal 2"/>
    <tableColumn id="8" xr3:uid="{14069488-F0CC-4707-B6AF-AEC750ADD46A}" name="Column8" headerRowDxfId="131" dataDxfId="130" headerRowCellStyle="Normal 2" dataCellStyle="Normal 2"/>
    <tableColumn id="9" xr3:uid="{8EFF27E2-3559-46E2-A361-197C51C30836}" name="Column9" headerRowDxfId="129" dataDxfId="128" headerRowCellStyle="Normal 2" dataCellStyle="Normal 2"/>
  </tableColumns>
  <tableStyleInfo name="EITI Tabl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31:M46" totalsRowShown="0" headerRowDxfId="127" dataDxfId="126" tableBorderDxfId="125" headerRowCellStyle="Normal 2">
  <autoFilter ref="B31:M46" xr:uid="{29A02D02-B15A-4451-BC82-381511A5580C}"/>
  <tableColumns count="12">
    <tableColumn id="1" xr3:uid="{8CC8A279-3D52-433B-A927-54271A548F95}" name="Full company name" dataDxfId="124"/>
    <tableColumn id="9" xr3:uid="{569744A7-08DA-4666-B127-19E31888A7B8}" name="Is the company an EITI Supporting company?" dataDxfId="123" dataCellStyle="Normal 2"/>
    <tableColumn id="7" xr3:uid="{6199F5EF-D667-4A2E-B4B6-E28C9D86CE7D}" name="Company type" dataDxfId="122" dataCellStyle="Normal 2"/>
    <tableColumn id="2" xr3:uid="{47CFFE63-62E9-4C2F-AF7A-8C998C2115DD}" name="Company ID number" dataDxfId="121"/>
    <tableColumn id="5" xr3:uid="{44126531-1251-489D-817D-0BB675AD4463}" name="Sector" dataDxfId="120" dataCellStyle="Normal 2"/>
    <tableColumn id="3" xr3:uid="{B0C9D6BC-CD8D-487B-AAF5-C67B584CF297}" name="Commodities (comma-seperated)" dataDxfId="119" dataCellStyle="Normal 2"/>
    <tableColumn id="6" xr3:uid="{2A2434D1-ADCC-40FE-8B5D-B8088719FA46}" name="Total payments to Government" dataDxfId="118" dataCellStyle="Comma">
      <calculatedColumnFormula>(SUMIFS(Gov_revs_comp_proj[Revenue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calculatedColumnFormula>
    </tableColumn>
    <tableColumn id="4" xr3:uid="{647342AE-9A02-48F4-8A87-5A810456D069}" name="Stock exchange listing or company website " dataDxfId="117" dataCellStyle="Comma"/>
    <tableColumn id="8" xr3:uid="{A71D3E18-CE7F-4A3A-9C59-406CFD09BD83}" name="Audited financial statement (or balance sheet, cash flows, profit/loss statement if unavailable)" dataDxfId="116" dataCellStyle="Comma"/>
    <tableColumn id="11" xr3:uid="{A1DCFFC3-DEBC-48DA-AC80-0B38A62D33FD}" name="Submitted data to EITI ? " dataDxfId="115" dataCellStyle="Comma"/>
    <tableColumn id="12" xr3:uid="{FA1E824F-2167-4C3E-BE6A-9CE08BA82D5D}" name="Subjected to audit standards for fiscal year covered?" dataDxfId="114" dataCellStyle="Comma"/>
    <tableColumn id="10" xr3:uid="{CB418A07-3D44-4455-B6A5-459311DEDE43}" name="Adhered to MSG's quality assurance requirements?" dataDxfId="113" dataCellStyle="Comma"/>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5:H23" totalsRowShown="0" headerRowDxfId="112" dataDxfId="111" tableBorderDxfId="110" headerRowCellStyle="Normal 2">
  <autoFilter ref="B15:H23" xr:uid="{A8B4B39C-0D0F-4818-88C8-91C925EC55AF}"/>
  <tableColumns count="7">
    <tableColumn id="1" xr3:uid="{A514468B-E09B-48E0-A959-4DFDD8AB4C35}" name="Full name of entity" dataDxfId="109"/>
    <tableColumn id="4" xr3:uid="{E93FD104-7FE2-4A59-B947-6626A8244D37}" name="Entity type" dataDxfId="108" dataCellStyle="Normal 2"/>
    <tableColumn id="2" xr3:uid="{AB7B7E22-1DB9-44DD-B707-BD73D8566D73}" name="ID number (if applicable)" dataDxfId="107"/>
    <tableColumn id="3" xr3:uid="{D4ED04ED-28EF-4370-8F5D-96FBFBDE5D1D}" name="Total reported" dataDxfId="106" dataCellStyle="Comma">
      <calculatedColumnFormula>SUMIF(Government_revenues_table[Issuing government entity],Government_agencies[[#This Row],[Full name of entity]],Government_revenues_table[Revenue value])</calculatedColumnFormula>
    </tableColumn>
    <tableColumn id="6" xr3:uid="{CDDEBF4D-B947-40F5-9E57-42CEE58E717C}" name="Submitted data to EITI ? " dataDxfId="105" dataCellStyle="Normal 2"/>
    <tableColumn id="7" xr3:uid="{0764E2C0-3EC1-4903-83EE-757C0A1CD33A}" name="Subjected to audit standards?" dataDxfId="104" dataCellStyle="Normal 2"/>
    <tableColumn id="5" xr3:uid="{AD18E9A8-F958-4952-8AAD-920BBB20A3F0}" name="Adhered to MSG's quality assurance requirements?" dataDxfId="103" dataCellStyle="Normal 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Projects" displayName="Projects" ref="B49:Q66" totalsRowShown="0" headerRowDxfId="102" dataDxfId="101" tableBorderDxfId="100" headerRowCellStyle="Normal 2">
  <autoFilter ref="B49:Q66" xr:uid="{BB4EE31E-36E6-444B-8B65-954004E3DCB7}"/>
  <tableColumns count="16">
    <tableColumn id="1" xr3:uid="{F5AA4BF4-7DA0-4C74-9A5B-14547F26D1B1}" name="Full project name" dataDxfId="99" dataCellStyle="Normal 2"/>
    <tableColumn id="2" xr3:uid="{685B8D42-EFD0-4DC2-BE10-28D18E979777}" name="Legal agreement reference number(s): contract, licence, lease, concession, …" dataDxfId="98"/>
    <tableColumn id="14" xr3:uid="{9EDB49FF-99D6-4607-BC44-AF6134235632}" name="Start date" dataDxfId="97"/>
    <tableColumn id="15" xr3:uid="{7B8AABA0-1E4F-4842-804C-71F3BB2E37E8}" name="Expiry date" dataDxfId="96"/>
    <tableColumn id="3" xr3:uid="{603E42CC-ECFB-4B1F-A620-0AA181E1F649}" name="Affiliated companies, start with Operator" dataDxfId="95"/>
    <tableColumn id="5" xr3:uid="{228121AB-6AF3-45CE-A57C-DE91B9AADBA7}" name="Commodities (one commodity/row)" dataDxfId="94" dataCellStyle="Normal 2"/>
    <tableColumn id="6" xr3:uid="{235ED50D-2537-4E98-9096-D0CE3E3A0720}" name="Status" dataDxfId="93"/>
    <tableColumn id="7" xr3:uid="{AD7BD532-EFD5-4B42-9DCF-ACD36F766A33}" name="Production (volume)" dataDxfId="92"/>
    <tableColumn id="8" xr3:uid="{8F48E404-F666-43CF-B215-2413E02429D2}" name="Unit" dataDxfId="91"/>
    <tableColumn id="9" xr3:uid="{2E15003C-1852-483F-B320-AD9DABEF1059}" name="Production (value)" dataDxfId="90" dataCellStyle="Normal 2"/>
    <tableColumn id="10" xr3:uid="{AFFC1E31-5241-4FC5-9872-AB13888FD0EC}" name="Currency" dataDxfId="89"/>
    <tableColumn id="12" xr3:uid="{80F4BA1A-C253-4BFE-9F30-E64A4EDF377B}" name="Costs -Capex-" dataDxfId="88"/>
    <tableColumn id="16" xr3:uid="{CEAA2554-C57A-4145-8F09-C58516768072}" name="Costs -Opex-" dataDxfId="87" dataCellStyle="Normal 2"/>
    <tableColumn id="13" xr3:uid="{E7A5DA60-6FDD-4846-999B-11BE0182171A}" name="Cost currency" dataDxfId="86" dataCellStyle="Normal 2"/>
    <tableColumn id="17" xr3:uid="{BB9142A6-C310-46FE-91D8-6CD7DEF05F4E}" name="GHG Emissions" dataDxfId="85" dataCellStyle="Normal 2"/>
    <tableColumn id="18" xr3:uid="{CC010932-E81F-4126-B178-24A39C38C6A7}" name="Emissions unit" dataDxfId="84" dataCellStyle="Normal 2"/>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CF55D17-E29A-4769-83B6-74171B48C455}" name="ID_Issuer" displayName="ID_Issuer" ref="B27:D28" totalsRowShown="0" headerRowDxfId="83" tableBorderDxfId="82" headerRowCellStyle="Normal 2">
  <autoFilter ref="B27:D28" xr:uid="{3CF55D17-E29A-4769-83B6-74171B48C455}">
    <filterColumn colId="0" hiddenButton="1"/>
    <filterColumn colId="1" hiddenButton="1"/>
    <filterColumn colId="2" hiddenButton="1"/>
  </autoFilter>
  <tableColumns count="3">
    <tableColumn id="1" xr3:uid="{F44FB96E-A066-478D-8387-3782180E5188}" name="Type of company ID" dataDxfId="81" dataCellStyle="Normal 2"/>
    <tableColumn id="2" xr3:uid="{12E4BB19-0965-4DF9-B37B-C9A7F90CE98F}" name="Issuer" dataDxfId="80" dataCellStyle="Normal 2"/>
    <tableColumn id="3" xr3:uid="{EDDF244E-5A4B-4F29-A37C-F8C4D0BC1B12}" name="Link" dataDxfId="79" dataCellStyle="Normal 2"/>
  </tableColumns>
  <tableStyleInfo name="EITI Table"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https://eiti.org/document/standard"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comments" Target="../comments1.xm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https://eiti.org/document/standard" TargetMode="External"/><Relationship Id="rId7" Type="http://schemas.openxmlformats.org/officeDocument/2006/relationships/table" Target="../tables/table3.xml"/><Relationship Id="rId2" Type="http://schemas.openxmlformats.org/officeDocument/2006/relationships/hyperlink" Target="https://unstats.un.org/unsd/nationalaccount/sna2008.asp" TargetMode="External"/><Relationship Id="rId1" Type="http://schemas.openxmlformats.org/officeDocument/2006/relationships/hyperlink" Target="https://eiti.org/document/standard" TargetMode="External"/><Relationship Id="rId6" Type="http://schemas.openxmlformats.org/officeDocument/2006/relationships/table" Target="../tables/table2.xml"/><Relationship Id="rId5" Type="http://schemas.openxmlformats.org/officeDocument/2006/relationships/printerSettings" Target="../printerSettings/printerSettings3.bin"/><Relationship Id="rId4" Type="http://schemas.openxmlformats.org/officeDocument/2006/relationships/hyperlink" Target="https://eiti.org/document/standard" TargetMode="External"/><Relationship Id="rId9" Type="http://schemas.openxmlformats.org/officeDocument/2006/relationships/table" Target="../tables/table5.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cnmc.com.cn/ysen/index.html" TargetMode="External"/><Relationship Id="rId13" Type="http://schemas.openxmlformats.org/officeDocument/2006/relationships/hyperlink" Target="https://chilangacement.com/index.htm" TargetMode="External"/><Relationship Id="rId18" Type="http://schemas.openxmlformats.org/officeDocument/2006/relationships/table" Target="../tables/table6.xml"/><Relationship Id="rId3" Type="http://schemas.openxmlformats.org/officeDocument/2006/relationships/hyperlink" Target="https://www.first-quantum.com/" TargetMode="External"/><Relationship Id="rId21" Type="http://schemas.openxmlformats.org/officeDocument/2006/relationships/table" Target="../tables/table9.xml"/><Relationship Id="rId7" Type="http://schemas.openxmlformats.org/officeDocument/2006/relationships/hyperlink" Target="https://maambaenergy.com/company-profile/" TargetMode="External"/><Relationship Id="rId12" Type="http://schemas.openxmlformats.org/officeDocument/2006/relationships/hyperlink" Target="https://lubambe.com/" TargetMode="External"/><Relationship Id="rId17" Type="http://schemas.openxmlformats.org/officeDocument/2006/relationships/printerSettings" Target="../printerSettings/printerSettings4.bin"/><Relationship Id="rId2" Type="http://schemas.openxmlformats.org/officeDocument/2006/relationships/hyperlink" Target="https://eiti.org/companies" TargetMode="External"/><Relationship Id="rId16" Type="http://schemas.openxmlformats.org/officeDocument/2006/relationships/hyperlink" Target="https://www.zccm-ih.com.zm/" TargetMode="External"/><Relationship Id="rId20" Type="http://schemas.openxmlformats.org/officeDocument/2006/relationships/table" Target="../tables/table8.xml"/><Relationship Id="rId1" Type="http://schemas.openxmlformats.org/officeDocument/2006/relationships/hyperlink" Target="mailto:data@eiti.org" TargetMode="External"/><Relationship Id="rId6" Type="http://schemas.openxmlformats.org/officeDocument/2006/relationships/hyperlink" Target="https://www.ccs.com.zm/" TargetMode="External"/><Relationship Id="rId11" Type="http://schemas.openxmlformats.org/officeDocument/2006/relationships/hyperlink" Target="https://gemfields.com/about/our-mines-and-brands/kagem-emerald-mine/" TargetMode="External"/><Relationship Id="rId5" Type="http://schemas.openxmlformats.org/officeDocument/2006/relationships/hyperlink" Target="https://www.barrick.com/English/operations/lumwana/default.aspx" TargetMode="External"/><Relationship Id="rId15" Type="http://schemas.openxmlformats.org/officeDocument/2006/relationships/hyperlink" Target="https://www.zccm-ih.com.zm/investments/mining-assets/mopani-copper-mines-plc/" TargetMode="External"/><Relationship Id="rId10" Type="http://schemas.openxmlformats.org/officeDocument/2006/relationships/hyperlink" Target="https://www.first-quantum.com/what-we-do/operations/" TargetMode="External"/><Relationship Id="rId19" Type="http://schemas.openxmlformats.org/officeDocument/2006/relationships/table" Target="../tables/table7.xml"/><Relationship Id="rId4" Type="http://schemas.openxmlformats.org/officeDocument/2006/relationships/hyperlink" Target="https://www.first-quantum.com/operations/kansanshi/" TargetMode="External"/><Relationship Id="rId9" Type="http://schemas.openxmlformats.org/officeDocument/2006/relationships/hyperlink" Target="https://www.zccm-ih.com.zm/investments/mining-assets/nfc-africa-plc/" TargetMode="External"/><Relationship Id="rId14" Type="http://schemas.openxmlformats.org/officeDocument/2006/relationships/hyperlink" Target="https://kcm.co.zm/our-operations/mining/konkola-min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imf.org/external/np/sta/gfsm/" TargetMode="External"/><Relationship Id="rId7" Type="http://schemas.openxmlformats.org/officeDocument/2006/relationships/table" Target="../tables/table10.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eiti.org/sites/default/files/attachments/040617update-on-the-standard-template-to-collect-data-on-government-revenues-from-natural-resource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iti.org/eiti-requirements" TargetMode="External"/><Relationship Id="rId2" Type="http://schemas.openxmlformats.org/officeDocument/2006/relationships/hyperlink" Target="mailto:data@eiti.org" TargetMode="External"/><Relationship Id="rId1" Type="http://schemas.openxmlformats.org/officeDocument/2006/relationships/hyperlink" Target="https://eiti.org/eiti-requirements" TargetMode="External"/><Relationship Id="rId5" Type="http://schemas.openxmlformats.org/officeDocument/2006/relationships/table" Target="../tables/table11.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3" Type="http://schemas.openxmlformats.org/officeDocument/2006/relationships/table" Target="../tables/table12.xml"/><Relationship Id="rId7" Type="http://schemas.openxmlformats.org/officeDocument/2006/relationships/table" Target="../tables/table16.xml"/><Relationship Id="rId12" Type="http://schemas.openxmlformats.org/officeDocument/2006/relationships/table" Target="../tables/table21.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pageSetUpPr fitToPage="1"/>
  </sheetPr>
  <dimension ref="B2:G45"/>
  <sheetViews>
    <sheetView showGridLines="0" topLeftCell="A46" zoomScale="85" zoomScaleNormal="85" workbookViewId="0">
      <selection activeCell="G5" sqref="G5"/>
    </sheetView>
  </sheetViews>
  <sheetFormatPr defaultColWidth="4" defaultRowHeight="24" customHeight="1" x14ac:dyDescent="0.35"/>
  <cols>
    <col min="1" max="1" width="4" style="15"/>
    <col min="2" max="2" width="4" style="15" hidden="1" customWidth="1"/>
    <col min="3" max="3" width="52.54296875" style="15" customWidth="1"/>
    <col min="4" max="4" width="2.6328125" style="15" customWidth="1"/>
    <col min="5" max="5" width="44.6328125" style="15" customWidth="1"/>
    <col min="6" max="6" width="2.6328125" style="15" customWidth="1"/>
    <col min="7" max="7" width="31.08984375" style="15" customWidth="1"/>
    <col min="8" max="16384" width="4" style="15"/>
  </cols>
  <sheetData>
    <row r="2" spans="2:7" ht="15.75" customHeight="1" x14ac:dyDescent="0.35">
      <c r="B2" s="89"/>
      <c r="C2" s="16"/>
      <c r="D2" s="89"/>
      <c r="E2" s="89"/>
      <c r="F2" s="89"/>
      <c r="G2" s="89"/>
    </row>
    <row r="3" spans="2:7" ht="15" x14ac:dyDescent="0.35">
      <c r="B3" s="89"/>
      <c r="C3" s="89"/>
      <c r="D3" s="89"/>
      <c r="E3" s="89"/>
      <c r="F3" s="89"/>
      <c r="G3" s="89"/>
    </row>
    <row r="4" spans="2:7" ht="15" x14ac:dyDescent="0.35">
      <c r="B4" s="89"/>
      <c r="C4" s="89"/>
      <c r="D4" s="89"/>
      <c r="E4" s="100"/>
      <c r="F4" s="89"/>
      <c r="G4" s="100"/>
    </row>
    <row r="5" spans="2:7" ht="15" x14ac:dyDescent="0.35">
      <c r="B5" s="89"/>
      <c r="C5" s="89"/>
      <c r="D5" s="89"/>
      <c r="E5" s="100" t="s">
        <v>0</v>
      </c>
      <c r="F5" s="89"/>
      <c r="G5" s="125" t="s">
        <v>1</v>
      </c>
    </row>
    <row r="6" spans="2:7" ht="15" x14ac:dyDescent="0.35">
      <c r="B6" s="89"/>
      <c r="C6" s="89"/>
      <c r="D6" s="89"/>
      <c r="E6" s="89"/>
      <c r="F6" s="89"/>
      <c r="G6" s="89"/>
    </row>
    <row r="7" spans="2:7" ht="3.75" customHeight="1" x14ac:dyDescent="0.35">
      <c r="B7" s="89"/>
      <c r="C7" s="89"/>
      <c r="D7" s="89"/>
      <c r="E7" s="89"/>
      <c r="F7" s="89"/>
      <c r="G7" s="89"/>
    </row>
    <row r="8" spans="2:7" ht="3.75" customHeight="1" x14ac:dyDescent="0.35">
      <c r="B8" s="89"/>
      <c r="C8" s="89"/>
      <c r="D8" s="89"/>
      <c r="E8" s="89"/>
      <c r="F8" s="89"/>
      <c r="G8" s="89"/>
    </row>
    <row r="9" spans="2:7" ht="15" x14ac:dyDescent="0.35">
      <c r="B9" s="89"/>
      <c r="C9" s="89"/>
      <c r="D9" s="89"/>
      <c r="E9" s="89"/>
      <c r="F9" s="89"/>
      <c r="G9" s="89"/>
    </row>
    <row r="10" spans="2:7" ht="22.5" x14ac:dyDescent="0.35">
      <c r="B10" s="89"/>
      <c r="C10" s="133" t="s">
        <v>2</v>
      </c>
      <c r="D10" s="134"/>
      <c r="E10" s="134"/>
      <c r="F10" s="102"/>
      <c r="G10" s="102"/>
    </row>
    <row r="11" spans="2:7" ht="15" x14ac:dyDescent="0.35">
      <c r="B11" s="89"/>
      <c r="C11" s="135" t="s">
        <v>3</v>
      </c>
      <c r="D11" s="136"/>
      <c r="E11" s="136"/>
      <c r="F11" s="102"/>
      <c r="G11" s="102"/>
    </row>
    <row r="12" spans="2:7" ht="6" customHeight="1" x14ac:dyDescent="0.35">
      <c r="B12" s="89"/>
      <c r="C12" s="131"/>
      <c r="D12" s="132"/>
      <c r="E12" s="132"/>
      <c r="F12" s="102"/>
      <c r="G12" s="102"/>
    </row>
    <row r="13" spans="2:7" ht="15" x14ac:dyDescent="0.35">
      <c r="B13" s="89"/>
      <c r="C13" s="200" t="s">
        <v>4</v>
      </c>
      <c r="D13" s="132"/>
      <c r="E13" s="132"/>
      <c r="F13" s="102"/>
      <c r="G13" s="102"/>
    </row>
    <row r="14" spans="2:7" ht="15" x14ac:dyDescent="0.35">
      <c r="B14" s="89"/>
      <c r="C14" s="138" t="s">
        <v>5</v>
      </c>
      <c r="D14" s="140"/>
      <c r="E14" s="140"/>
      <c r="F14" s="102"/>
      <c r="G14" s="102"/>
    </row>
    <row r="15" spans="2:7" ht="15" x14ac:dyDescent="0.35">
      <c r="B15" s="89"/>
      <c r="C15" s="137"/>
      <c r="D15" s="137"/>
      <c r="E15" s="137"/>
      <c r="F15" s="102"/>
      <c r="G15" s="102"/>
    </row>
    <row r="16" spans="2:7" ht="15" x14ac:dyDescent="0.35">
      <c r="B16" s="89"/>
      <c r="C16" s="138" t="s">
        <v>6</v>
      </c>
      <c r="D16" s="139"/>
      <c r="E16" s="139"/>
      <c r="F16" s="102"/>
      <c r="G16" s="102"/>
    </row>
    <row r="17" spans="2:7" ht="15" x14ac:dyDescent="0.35">
      <c r="B17" s="89"/>
      <c r="C17" s="140" t="s">
        <v>7</v>
      </c>
      <c r="D17" s="139"/>
      <c r="E17" s="139"/>
      <c r="F17" s="102"/>
      <c r="G17" s="102"/>
    </row>
    <row r="18" spans="2:7" ht="15" x14ac:dyDescent="0.35">
      <c r="B18" s="89"/>
      <c r="C18" s="140" t="s">
        <v>8</v>
      </c>
      <c r="D18" s="139"/>
      <c r="E18" s="139"/>
      <c r="F18" s="102"/>
      <c r="G18" s="102"/>
    </row>
    <row r="19" spans="2:7" ht="15" x14ac:dyDescent="0.35">
      <c r="B19" s="89"/>
      <c r="C19" s="169" t="s">
        <v>9</v>
      </c>
      <c r="D19" s="169"/>
      <c r="E19" s="169"/>
      <c r="F19" s="102"/>
      <c r="G19" s="102"/>
    </row>
    <row r="20" spans="2:7" ht="32.15" customHeight="1" x14ac:dyDescent="0.35">
      <c r="B20" s="89"/>
      <c r="C20" s="257" t="s">
        <v>10</v>
      </c>
      <c r="D20" s="257"/>
      <c r="E20" s="257"/>
      <c r="F20" s="257"/>
      <c r="G20" s="257"/>
    </row>
    <row r="21" spans="2:7" ht="6.75" customHeight="1" x14ac:dyDescent="0.35">
      <c r="B21" s="89"/>
      <c r="C21" s="139"/>
      <c r="D21" s="139"/>
      <c r="E21" s="139"/>
      <c r="F21" s="102"/>
      <c r="G21" s="102"/>
    </row>
    <row r="22" spans="2:7" ht="15" x14ac:dyDescent="0.35">
      <c r="B22" s="89"/>
      <c r="C22" s="18"/>
      <c r="D22" s="134"/>
      <c r="E22" s="134"/>
      <c r="F22" s="102"/>
      <c r="G22" s="102"/>
    </row>
    <row r="23" spans="2:7" ht="15" x14ac:dyDescent="0.35">
      <c r="B23" s="89"/>
      <c r="C23" s="141" t="s">
        <v>11</v>
      </c>
      <c r="D23" s="134"/>
      <c r="E23" s="134"/>
      <c r="F23" s="102"/>
      <c r="G23" s="102"/>
    </row>
    <row r="24" spans="2:7" ht="15" x14ac:dyDescent="0.35">
      <c r="B24" s="89"/>
      <c r="C24" s="142" t="s">
        <v>12</v>
      </c>
      <c r="D24" s="134"/>
      <c r="E24" s="134"/>
      <c r="F24" s="102"/>
      <c r="G24" s="102"/>
    </row>
    <row r="25" spans="2:7" ht="15" x14ac:dyDescent="0.35">
      <c r="B25" s="89"/>
      <c r="C25" s="142" t="s">
        <v>13</v>
      </c>
      <c r="D25" s="134"/>
      <c r="E25" s="134"/>
      <c r="F25" s="102"/>
      <c r="G25" s="102"/>
    </row>
    <row r="26" spans="2:7" ht="15" x14ac:dyDescent="0.35">
      <c r="B26" s="89"/>
      <c r="C26" s="142" t="s">
        <v>14</v>
      </c>
      <c r="D26" s="134"/>
      <c r="E26" s="134"/>
      <c r="F26" s="102"/>
      <c r="G26" s="102"/>
    </row>
    <row r="27" spans="2:7" ht="15" x14ac:dyDescent="0.35">
      <c r="B27" s="89"/>
      <c r="C27" s="142" t="s">
        <v>15</v>
      </c>
      <c r="D27" s="134"/>
      <c r="E27" s="134"/>
      <c r="F27" s="102"/>
      <c r="G27" s="102"/>
    </row>
    <row r="28" spans="2:7" ht="15" x14ac:dyDescent="0.35">
      <c r="B28" s="89"/>
      <c r="C28" s="142" t="s">
        <v>16</v>
      </c>
      <c r="D28" s="134"/>
      <c r="E28" s="134"/>
      <c r="F28" s="102"/>
      <c r="G28" s="102"/>
    </row>
    <row r="29" spans="2:7" s="17" customFormat="1" ht="15" x14ac:dyDescent="0.4">
      <c r="B29" s="102"/>
      <c r="C29" s="18"/>
      <c r="D29" s="18"/>
      <c r="E29" s="19"/>
      <c r="F29" s="102"/>
      <c r="G29" s="102"/>
    </row>
    <row r="30" spans="2:7" ht="30" x14ac:dyDescent="0.35">
      <c r="B30" s="89"/>
      <c r="C30" s="204" t="s">
        <v>17</v>
      </c>
      <c r="D30" s="89"/>
      <c r="E30" s="205" t="s">
        <v>18</v>
      </c>
      <c r="F30" s="89"/>
      <c r="G30" s="206" t="s">
        <v>19</v>
      </c>
    </row>
    <row r="31" spans="2:7" s="17" customFormat="1" ht="15" x14ac:dyDescent="0.35">
      <c r="B31" s="102"/>
      <c r="C31" s="20"/>
      <c r="D31" s="102"/>
      <c r="E31" s="20"/>
      <c r="F31" s="102"/>
      <c r="G31" s="20"/>
    </row>
    <row r="32" spans="2:7" ht="15" x14ac:dyDescent="0.4">
      <c r="B32" s="89"/>
      <c r="C32" s="203" t="s">
        <v>20</v>
      </c>
      <c r="D32" s="32"/>
      <c r="E32" s="33"/>
      <c r="F32" s="101"/>
      <c r="G32" s="101"/>
    </row>
    <row r="33" spans="2:7" ht="15.5" thickBot="1" x14ac:dyDescent="0.45">
      <c r="B33" s="89"/>
      <c r="C33" s="21"/>
      <c r="D33" s="21"/>
      <c r="E33" s="22"/>
      <c r="F33" s="89"/>
      <c r="G33" s="89"/>
    </row>
    <row r="34" spans="2:7" ht="15.5" thickBot="1" x14ac:dyDescent="0.4">
      <c r="B34" s="89"/>
      <c r="C34" s="254" t="s">
        <v>21</v>
      </c>
      <c r="D34" s="255"/>
      <c r="E34" s="255"/>
      <c r="F34" s="255"/>
      <c r="G34" s="256"/>
    </row>
    <row r="35" spans="2:7" ht="31.5" customHeight="1" thickBot="1" x14ac:dyDescent="0.4">
      <c r="B35" s="89"/>
      <c r="C35" s="253" t="s">
        <v>22</v>
      </c>
      <c r="D35" s="253"/>
      <c r="E35" s="253"/>
      <c r="F35" s="253"/>
      <c r="G35" s="253"/>
    </row>
    <row r="36" spans="2:7" ht="15.5" thickBot="1" x14ac:dyDescent="0.4">
      <c r="B36" s="89"/>
      <c r="C36" s="21"/>
      <c r="D36" s="21"/>
      <c r="E36" s="21"/>
      <c r="F36" s="21"/>
      <c r="G36" s="89"/>
    </row>
    <row r="37" spans="2:7" ht="15" x14ac:dyDescent="0.35">
      <c r="B37" s="89"/>
      <c r="C37" s="23" t="s">
        <v>23</v>
      </c>
      <c r="D37" s="24"/>
      <c r="E37" s="25"/>
      <c r="F37" s="24"/>
      <c r="G37" s="24"/>
    </row>
    <row r="38" spans="2:7" ht="15" x14ac:dyDescent="0.35">
      <c r="B38" s="89"/>
      <c r="C38" s="252" t="s">
        <v>24</v>
      </c>
      <c r="D38" s="252"/>
      <c r="E38" s="252"/>
      <c r="F38" s="252"/>
      <c r="G38" s="252"/>
    </row>
    <row r="39" spans="2:7" ht="15" x14ac:dyDescent="0.35">
      <c r="B39" s="26" t="s">
        <v>25</v>
      </c>
      <c r="C39" s="27" t="s">
        <v>26</v>
      </c>
      <c r="D39" s="26"/>
      <c r="E39" s="28"/>
      <c r="F39" s="26"/>
      <c r="G39" s="29"/>
    </row>
    <row r="40" spans="2:7" ht="15" x14ac:dyDescent="0.35">
      <c r="B40" s="89"/>
      <c r="C40" s="89"/>
      <c r="D40" s="89"/>
      <c r="E40" s="89"/>
      <c r="F40" s="89"/>
      <c r="G40" s="89"/>
    </row>
    <row r="41" spans="2:7" ht="15" x14ac:dyDescent="0.35">
      <c r="B41" s="89"/>
      <c r="C41" s="89"/>
      <c r="D41" s="89"/>
      <c r="E41" s="89"/>
      <c r="F41" s="89"/>
      <c r="G41" s="89"/>
    </row>
    <row r="42" spans="2:7" ht="15" x14ac:dyDescent="0.35">
      <c r="B42" s="89"/>
      <c r="C42" s="89"/>
      <c r="D42" s="89"/>
      <c r="E42" s="89"/>
      <c r="F42" s="89"/>
      <c r="G42" s="89"/>
    </row>
    <row r="43" spans="2:7" ht="15" x14ac:dyDescent="0.35">
      <c r="B43" s="89"/>
      <c r="C43" s="89"/>
      <c r="D43" s="89"/>
      <c r="E43" s="89"/>
      <c r="F43" s="89"/>
      <c r="G43" s="89"/>
    </row>
    <row r="44" spans="2:7" ht="15" x14ac:dyDescent="0.35">
      <c r="B44" s="89"/>
      <c r="C44" s="89"/>
      <c r="D44" s="89"/>
      <c r="E44" s="89"/>
      <c r="F44" s="89"/>
      <c r="G44" s="89"/>
    </row>
    <row r="45" spans="2:7" ht="15" x14ac:dyDescent="0.35">
      <c r="B45" s="89"/>
      <c r="C45" s="89"/>
      <c r="D45" s="89"/>
      <c r="E45" s="89"/>
      <c r="F45" s="89"/>
      <c r="G45" s="89"/>
    </row>
  </sheetData>
  <mergeCells count="4">
    <mergeCell ref="C38:G38"/>
    <mergeCell ref="C35:G35"/>
    <mergeCell ref="C34:G34"/>
    <mergeCell ref="C20:G20"/>
  </mergeCells>
  <dataValidations count="2">
    <dataValidation type="whole" errorStyle="warning" allowBlank="1" showInputMessage="1" showErrorMessage="1" errorTitle="Please don't edit this cell" error="To be input by the International Secretariat" sqref="G5" xr:uid="{9CAED772-5693-4F11-946B-BF3C0AB9D21C}">
      <formula1>444</formula1>
      <formula2>555</formula2>
    </dataValidation>
    <dataValidation type="whole" allowBlank="1" showInputMessage="1" showErrorMessage="1" errorTitle="Do not edit these cells" error="Please do not edit these cells" sqref="G2:G4 C2:F5 D36:G40 C40 C6:C10 D6:G19 D21:G34 C36:C38 C26:C34 C12:C16 C18:C24"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35:G35" r:id="rId2" display="Give us your feedback or report a conflict in the data! Write to us at  data@eiti.org" xr:uid="{35B72654-1E12-4C3B-B5E0-4E543581A292}"/>
    <hyperlink ref="G35" r:id="rId3" display="Give us your feedback or report a conflict in the data! Write to us at  data@eiti.org" xr:uid="{819E44F5-39EF-4966-99B8-F4D1C6CD6EE1}"/>
    <hyperlink ref="E35:F35" r:id="rId4" display="Give us your feedback or report a conflict in the data! Write to us at  data@eiti.org" xr:uid="{01036C29-2A34-47DF-A023-B7343C8F033F}"/>
    <hyperlink ref="F35" r:id="rId5" display="Give us your feedback or report a conflict in the data! Write to us at  data@eiti.org" xr:uid="{B81F9E1C-4813-4A77-84E3-ACD89DAE16E9}"/>
    <hyperlink ref="C34:G34"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34" r:id="rId8" display="Curious about your country? Check if you country implements the EITI Standard at  https://eiti.org/countries" xr:uid="{8EA84958-AA98-4BFD-BEB1-A9D863663610}"/>
    <hyperlink ref="E34:F34" r:id="rId9" display="Curious about your country? Check if you country implements the EITI Standard at  https://eiti.org/countries" xr:uid="{C3F91BDC-7793-4335-8ADC-4696DC2DE7B4}"/>
    <hyperlink ref="G34" r:id="rId10" display="Curious about your country? Check if you country implements the EITI Standard at  https://eiti.org/countries" xr:uid="{3D1C7DB1-739B-4AEC-9446-E9FD67FCE175}"/>
    <hyperlink ref="C34:G34" r:id="rId11" display="For the latest version of Summary data templates, see  https://eiti.org/summary-data-template" xr:uid="{C5DF08ED-267B-41AB-AFFD-42DF94B4D193}"/>
    <hyperlink ref="C13" r:id="rId12" location="r7-2" xr:uid="{DCCB2066-DEA9-48DD-9604-9A57ADF36272}"/>
  </hyperlinks>
  <pageMargins left="0.7" right="0.7" top="0.75" bottom="0.75" header="0.3" footer="0.3"/>
  <pageSetup paperSize="9" scale="63" orientation="portrait" r:id="rId13"/>
  <drawing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68"/>
  <sheetViews>
    <sheetView showGridLines="0" tabSelected="1" topLeftCell="A5" zoomScale="85" zoomScaleNormal="85" workbookViewId="0">
      <selection activeCell="C47" sqref="C47:G47"/>
    </sheetView>
  </sheetViews>
  <sheetFormatPr defaultColWidth="4" defaultRowHeight="24" customHeight="1" x14ac:dyDescent="0.35"/>
  <cols>
    <col min="1" max="1" width="4" style="7"/>
    <col min="2" max="2" width="4" style="7" hidden="1" customWidth="1"/>
    <col min="3" max="3" width="66.90625" style="7" customWidth="1"/>
    <col min="4" max="4" width="11.81640625" style="7" customWidth="1"/>
    <col min="5" max="5" width="36.36328125" style="7" customWidth="1"/>
    <col min="6" max="6" width="11.81640625" style="7" customWidth="1"/>
    <col min="7" max="7" width="31.453125" style="7" customWidth="1"/>
    <col min="8" max="16384" width="4" style="7"/>
  </cols>
  <sheetData>
    <row r="1" spans="1:7" ht="16" x14ac:dyDescent="0.35"/>
    <row r="2" spans="1:7" ht="22.5" x14ac:dyDescent="0.35">
      <c r="C2" s="258" t="s">
        <v>27</v>
      </c>
      <c r="D2" s="258"/>
      <c r="E2" s="258"/>
      <c r="F2" s="258"/>
      <c r="G2" s="258"/>
    </row>
    <row r="3" spans="1:7" s="80" customFormat="1" ht="22.5" x14ac:dyDescent="0.35">
      <c r="C3" s="259" t="s">
        <v>28</v>
      </c>
      <c r="D3" s="259"/>
      <c r="E3" s="259"/>
      <c r="F3" s="259"/>
      <c r="G3" s="259"/>
    </row>
    <row r="4" spans="1:7" ht="18.75" customHeight="1" x14ac:dyDescent="0.35">
      <c r="C4" s="152" t="s">
        <v>29</v>
      </c>
      <c r="D4" s="154"/>
      <c r="E4" s="154"/>
      <c r="F4" s="154"/>
      <c r="G4" s="154"/>
    </row>
    <row r="5" spans="1:7" ht="18.75" customHeight="1" x14ac:dyDescent="0.35">
      <c r="C5" s="151" t="s">
        <v>30</v>
      </c>
      <c r="D5" s="154"/>
      <c r="E5" s="154"/>
      <c r="F5" s="154"/>
      <c r="G5" s="154"/>
    </row>
    <row r="6" spans="1:7" ht="18.75" customHeight="1" x14ac:dyDescent="0.35">
      <c r="C6" s="153" t="s">
        <v>31</v>
      </c>
      <c r="D6" s="154"/>
      <c r="E6" s="154"/>
      <c r="F6" s="154"/>
      <c r="G6" s="154"/>
    </row>
    <row r="7" spans="1:7" ht="18.75" customHeight="1" x14ac:dyDescent="0.4">
      <c r="C7" s="260" t="s">
        <v>32</v>
      </c>
      <c r="D7" s="260"/>
      <c r="E7" s="260"/>
      <c r="F7" s="260"/>
      <c r="G7" s="260"/>
    </row>
    <row r="8" spans="1:7" ht="16" x14ac:dyDescent="0.35">
      <c r="C8" s="89"/>
      <c r="D8" s="34"/>
      <c r="E8" s="34"/>
      <c r="F8" s="89"/>
      <c r="G8" s="89"/>
    </row>
    <row r="9" spans="1:7" s="89" customFormat="1" ht="18" customHeight="1" x14ac:dyDescent="0.35">
      <c r="C9"/>
      <c r="D9"/>
      <c r="E9"/>
      <c r="F9"/>
      <c r="G9"/>
    </row>
    <row r="10" spans="1:7" ht="16.5" thickBot="1" x14ac:dyDescent="0.4">
      <c r="B10" s="13"/>
      <c r="C10" s="186" t="s">
        <v>33</v>
      </c>
      <c r="D10" s="103"/>
      <c r="E10" s="187" t="s">
        <v>34</v>
      </c>
      <c r="F10" s="103"/>
      <c r="G10" s="188" t="s">
        <v>35</v>
      </c>
    </row>
    <row r="11" spans="1:7" ht="16.5" thickBot="1" x14ac:dyDescent="0.4">
      <c r="A11" s="9"/>
      <c r="B11" s="9" t="s">
        <v>25</v>
      </c>
      <c r="C11" s="35" t="s">
        <v>25</v>
      </c>
      <c r="D11" s="103"/>
      <c r="E11" s="36"/>
      <c r="F11" s="103"/>
      <c r="G11" s="36"/>
    </row>
    <row r="12" spans="1:7" ht="16" x14ac:dyDescent="0.35">
      <c r="A12" s="9"/>
      <c r="B12" s="9" t="s">
        <v>25</v>
      </c>
      <c r="C12" s="37" t="s">
        <v>36</v>
      </c>
      <c r="D12" s="26"/>
      <c r="E12" s="149" t="s">
        <v>1878</v>
      </c>
      <c r="F12" s="26"/>
      <c r="G12" s="122"/>
    </row>
    <row r="13" spans="1:7" ht="16" x14ac:dyDescent="0.35">
      <c r="B13" s="9" t="s">
        <v>25</v>
      </c>
      <c r="C13" s="37" t="s">
        <v>38</v>
      </c>
      <c r="D13" s="26"/>
      <c r="E13" s="40" t="str">
        <f>IFERROR(VLOOKUP($E$12,Table1_Country_codes_and_currencies[],3,FALSE),"")</f>
        <v>ZMB</v>
      </c>
      <c r="F13" s="26"/>
      <c r="G13" s="122"/>
    </row>
    <row r="14" spans="1:7" ht="16" x14ac:dyDescent="0.35">
      <c r="B14" s="9" t="s">
        <v>25</v>
      </c>
      <c r="C14" s="37" t="s">
        <v>39</v>
      </c>
      <c r="D14" s="26"/>
      <c r="E14" s="40" t="str">
        <f>IFERROR(VLOOKUP($E$12,Table1_Country_codes_and_currencies[],7,FALSE),"")</f>
        <v>Zambian Kwacha</v>
      </c>
      <c r="F14" s="26"/>
      <c r="G14" s="38"/>
    </row>
    <row r="15" spans="1:7" ht="16.5" thickBot="1" x14ac:dyDescent="0.4">
      <c r="B15" s="13"/>
      <c r="C15" s="44" t="s">
        <v>40</v>
      </c>
      <c r="D15" s="41"/>
      <c r="E15" s="42" t="str">
        <f>IFERROR(VLOOKUP($E$12,Table1_Country_codes_and_currencies[],5,FALSE),"")</f>
        <v>ZMW</v>
      </c>
      <c r="F15" s="41"/>
      <c r="G15" s="43"/>
    </row>
    <row r="16" spans="1:7" ht="16.5" thickBot="1" x14ac:dyDescent="0.4">
      <c r="A16" s="9"/>
      <c r="B16" s="9" t="s">
        <v>41</v>
      </c>
      <c r="C16" s="35" t="s">
        <v>41</v>
      </c>
      <c r="D16" s="103"/>
      <c r="E16" s="36"/>
      <c r="F16" s="103"/>
      <c r="G16" s="36"/>
    </row>
    <row r="17" spans="1:7" ht="16" x14ac:dyDescent="0.35">
      <c r="A17" s="9"/>
      <c r="B17" s="9" t="s">
        <v>41</v>
      </c>
      <c r="C17" s="37" t="s">
        <v>42</v>
      </c>
      <c r="D17" s="26"/>
      <c r="E17" s="211">
        <v>44927</v>
      </c>
      <c r="F17" s="26"/>
      <c r="G17" s="38"/>
    </row>
    <row r="18" spans="1:7" ht="18" customHeight="1" thickBot="1" x14ac:dyDescent="0.4">
      <c r="A18" s="9"/>
      <c r="B18" s="9" t="s">
        <v>44</v>
      </c>
      <c r="C18" s="44" t="s">
        <v>43</v>
      </c>
      <c r="D18" s="41"/>
      <c r="E18" s="211">
        <v>45291</v>
      </c>
      <c r="F18" s="41"/>
      <c r="G18" s="43"/>
    </row>
    <row r="19" spans="1:7" ht="15.65" customHeight="1" thickBot="1" x14ac:dyDescent="0.4">
      <c r="B19" s="9" t="s">
        <v>44</v>
      </c>
      <c r="C19" s="35" t="s">
        <v>44</v>
      </c>
      <c r="D19" s="103"/>
      <c r="E19" s="104"/>
      <c r="F19" s="103"/>
      <c r="G19" s="104"/>
    </row>
    <row r="20" spans="1:7" ht="16.5" customHeight="1" x14ac:dyDescent="0.35">
      <c r="A20" s="9"/>
      <c r="B20" s="9" t="s">
        <v>44</v>
      </c>
      <c r="C20" s="39" t="s">
        <v>45</v>
      </c>
      <c r="D20" s="26"/>
      <c r="E20" s="40"/>
      <c r="F20" s="26"/>
      <c r="G20" s="26"/>
    </row>
    <row r="21" spans="1:7" ht="16.5" customHeight="1" x14ac:dyDescent="0.35">
      <c r="A21" s="9"/>
      <c r="B21" s="9" t="s">
        <v>44</v>
      </c>
      <c r="C21" s="48" t="s">
        <v>46</v>
      </c>
      <c r="D21" s="26"/>
      <c r="E21" s="145" t="s">
        <v>273</v>
      </c>
      <c r="F21" s="26"/>
      <c r="G21" s="46"/>
    </row>
    <row r="22" spans="1:7" ht="15.65" customHeight="1" x14ac:dyDescent="0.35">
      <c r="B22" s="9" t="s">
        <v>44</v>
      </c>
      <c r="C22" s="48" t="s">
        <v>48</v>
      </c>
      <c r="D22" s="26"/>
      <c r="E22" s="145" t="s">
        <v>273</v>
      </c>
      <c r="F22" s="26"/>
      <c r="G22" s="46"/>
    </row>
    <row r="23" spans="1:7" ht="18" customHeight="1" x14ac:dyDescent="0.35">
      <c r="B23" s="9" t="s">
        <v>44</v>
      </c>
      <c r="C23" s="48" t="s">
        <v>49</v>
      </c>
      <c r="D23" s="26"/>
      <c r="E23" s="145" t="s">
        <v>273</v>
      </c>
      <c r="F23" s="26"/>
      <c r="G23" s="46"/>
    </row>
    <row r="24" spans="1:7" ht="16" x14ac:dyDescent="0.35">
      <c r="B24" s="9" t="s">
        <v>44</v>
      </c>
      <c r="C24" s="48" t="s">
        <v>50</v>
      </c>
      <c r="D24" s="26"/>
      <c r="E24" s="145" t="s">
        <v>272</v>
      </c>
      <c r="F24" s="26"/>
      <c r="G24" s="46"/>
    </row>
    <row r="25" spans="1:7" ht="16" x14ac:dyDescent="0.35">
      <c r="B25" s="9" t="s">
        <v>44</v>
      </c>
      <c r="C25" s="49" t="s">
        <v>51</v>
      </c>
      <c r="D25" s="26"/>
      <c r="E25" s="145" t="s">
        <v>1886</v>
      </c>
      <c r="F25" s="26"/>
      <c r="G25" s="46"/>
    </row>
    <row r="26" spans="1:7" ht="16" x14ac:dyDescent="0.35">
      <c r="B26" s="9" t="s">
        <v>44</v>
      </c>
      <c r="C26" s="48" t="s">
        <v>52</v>
      </c>
      <c r="D26" s="26"/>
      <c r="E26" s="28">
        <f>ROWS(Government_agencies[Full name of entity])</f>
        <v>8</v>
      </c>
      <c r="F26" s="26"/>
      <c r="G26" s="46"/>
    </row>
    <row r="27" spans="1:7" ht="16" x14ac:dyDescent="0.35">
      <c r="B27" s="9" t="s">
        <v>44</v>
      </c>
      <c r="C27" s="48" t="s">
        <v>53</v>
      </c>
      <c r="D27" s="50"/>
      <c r="E27" s="28">
        <f>ROWS(Companies[Full company name])</f>
        <v>15</v>
      </c>
      <c r="F27" s="26"/>
      <c r="G27" s="51"/>
    </row>
    <row r="28" spans="1:7" ht="16" x14ac:dyDescent="0.35">
      <c r="B28" s="9" t="s">
        <v>44</v>
      </c>
      <c r="C28" s="52" t="s">
        <v>54</v>
      </c>
      <c r="D28" s="26"/>
      <c r="E28" s="236" t="s">
        <v>1573</v>
      </c>
      <c r="F28" s="45"/>
      <c r="G28" s="46"/>
    </row>
    <row r="29" spans="1:7" ht="16" x14ac:dyDescent="0.35">
      <c r="B29" s="9" t="s">
        <v>44</v>
      </c>
      <c r="C29" s="53" t="s">
        <v>55</v>
      </c>
      <c r="D29" s="26"/>
      <c r="E29" s="146">
        <v>20.23</v>
      </c>
      <c r="F29" s="26"/>
      <c r="G29" s="237" t="s">
        <v>1888</v>
      </c>
    </row>
    <row r="30" spans="1:7" s="12" customFormat="1" ht="41" thickBot="1" x14ac:dyDescent="0.4">
      <c r="A30" s="7"/>
      <c r="B30" s="9" t="s">
        <v>44</v>
      </c>
      <c r="C30" s="85" t="s">
        <v>56</v>
      </c>
      <c r="D30" s="41"/>
      <c r="E30" s="147" t="s">
        <v>1951</v>
      </c>
      <c r="F30" s="41"/>
      <c r="G30" s="238" t="s">
        <v>1887</v>
      </c>
    </row>
    <row r="31" spans="1:7" s="12" customFormat="1" ht="16.5" thickBot="1" x14ac:dyDescent="0.4">
      <c r="A31" s="7"/>
      <c r="B31" s="9"/>
      <c r="C31" s="83" t="s">
        <v>57</v>
      </c>
      <c r="D31" s="41"/>
      <c r="E31" s="84"/>
      <c r="F31" s="41"/>
      <c r="G31" s="59"/>
    </row>
    <row r="32" spans="1:7" ht="15.65" customHeight="1" x14ac:dyDescent="0.35">
      <c r="B32" s="9" t="s">
        <v>44</v>
      </c>
      <c r="C32" s="150" t="s">
        <v>58</v>
      </c>
      <c r="D32" s="26"/>
      <c r="E32" s="28"/>
      <c r="F32" s="26"/>
      <c r="G32" s="46"/>
    </row>
    <row r="33" spans="1:7" s="9" customFormat="1" ht="16" x14ac:dyDescent="0.35">
      <c r="A33" s="7"/>
      <c r="C33" s="48" t="s">
        <v>59</v>
      </c>
      <c r="D33" s="26"/>
      <c r="E33" s="145" t="s">
        <v>273</v>
      </c>
      <c r="F33" s="26"/>
      <c r="G33" s="46"/>
    </row>
    <row r="34" spans="1:7" s="9" customFormat="1" ht="15.65" customHeight="1" x14ac:dyDescent="0.35">
      <c r="A34" s="7"/>
      <c r="C34" s="48" t="s">
        <v>60</v>
      </c>
      <c r="D34" s="26"/>
      <c r="E34" s="145" t="s">
        <v>273</v>
      </c>
      <c r="F34" s="26"/>
      <c r="G34" s="46"/>
    </row>
    <row r="35" spans="1:7" ht="16" x14ac:dyDescent="0.35">
      <c r="B35" s="9"/>
      <c r="C35" s="48" t="s">
        <v>61</v>
      </c>
      <c r="D35" s="26"/>
      <c r="E35" s="145" t="s">
        <v>273</v>
      </c>
      <c r="F35" s="26"/>
      <c r="G35" s="46"/>
    </row>
    <row r="36" spans="1:7" ht="16.5" thickBot="1" x14ac:dyDescent="0.4">
      <c r="B36" s="9" t="s">
        <v>63</v>
      </c>
      <c r="C36" s="58" t="s">
        <v>62</v>
      </c>
      <c r="D36" s="41"/>
      <c r="E36" s="148" t="s">
        <v>332</v>
      </c>
      <c r="F36" s="41"/>
      <c r="G36" s="59"/>
    </row>
    <row r="37" spans="1:7" s="9" customFormat="1" ht="16.5" thickBot="1" x14ac:dyDescent="0.4">
      <c r="A37" s="7"/>
      <c r="B37" s="9" t="s">
        <v>63</v>
      </c>
      <c r="C37" s="54" t="s">
        <v>64</v>
      </c>
      <c r="D37" s="55"/>
      <c r="E37" s="56"/>
      <c r="F37" s="55"/>
      <c r="G37" s="55"/>
    </row>
    <row r="38" spans="1:7" ht="16" x14ac:dyDescent="0.35">
      <c r="C38" s="37" t="s">
        <v>65</v>
      </c>
      <c r="D38" s="26"/>
      <c r="E38" s="149" t="s">
        <v>1889</v>
      </c>
      <c r="F38" s="26"/>
      <c r="G38" s="38"/>
    </row>
    <row r="39" spans="1:7" ht="16" x14ac:dyDescent="0.35">
      <c r="C39" s="37" t="s">
        <v>66</v>
      </c>
      <c r="D39" s="26"/>
      <c r="E39" s="149" t="s">
        <v>1890</v>
      </c>
      <c r="F39" s="26"/>
      <c r="G39" s="38"/>
    </row>
    <row r="40" spans="1:7" ht="16" x14ac:dyDescent="0.35">
      <c r="C40" s="37" t="s">
        <v>67</v>
      </c>
      <c r="D40" s="26"/>
      <c r="E40" s="149"/>
      <c r="F40" s="26"/>
      <c r="G40" s="38"/>
    </row>
    <row r="41" spans="1:7" s="9" customFormat="1" ht="16.5" thickBot="1" x14ac:dyDescent="0.4">
      <c r="A41" s="7"/>
      <c r="B41" s="7"/>
      <c r="C41" s="57"/>
      <c r="D41" s="41"/>
      <c r="E41" s="42"/>
      <c r="F41" s="41"/>
      <c r="G41" s="47"/>
    </row>
    <row r="42" spans="1:7" ht="16.5" thickBot="1" x14ac:dyDescent="0.4">
      <c r="C42" s="262"/>
      <c r="D42" s="262"/>
      <c r="E42" s="262"/>
      <c r="F42" s="262"/>
      <c r="G42" s="262"/>
    </row>
    <row r="43" spans="1:7" ht="15" customHeight="1" x14ac:dyDescent="0.35">
      <c r="C43" s="155" t="s">
        <v>68</v>
      </c>
      <c r="D43" s="9"/>
      <c r="E43" s="10"/>
      <c r="F43" s="9"/>
      <c r="G43" s="9"/>
    </row>
    <row r="44" spans="1:7" ht="15" customHeight="1" x14ac:dyDescent="0.35">
      <c r="C44" s="8"/>
      <c r="D44" s="8"/>
      <c r="E44" s="8"/>
      <c r="F44" s="8"/>
    </row>
    <row r="45" spans="1:7" ht="16" x14ac:dyDescent="0.35"/>
    <row r="46" spans="1:7" ht="16" x14ac:dyDescent="0.35">
      <c r="C46" s="263"/>
      <c r="D46" s="263"/>
      <c r="E46" s="263"/>
      <c r="F46" s="263"/>
      <c r="G46" s="263"/>
    </row>
    <row r="47" spans="1:7" ht="18.75" customHeight="1" x14ac:dyDescent="0.35">
      <c r="C47" s="263"/>
      <c r="D47" s="263"/>
      <c r="E47" s="263"/>
      <c r="F47" s="263"/>
      <c r="G47" s="263"/>
    </row>
    <row r="48" spans="1:7" ht="16" x14ac:dyDescent="0.35">
      <c r="C48" s="263"/>
      <c r="D48" s="263"/>
      <c r="E48" s="263"/>
      <c r="F48" s="263"/>
      <c r="G48" s="263"/>
    </row>
    <row r="49" spans="3:7" ht="16" x14ac:dyDescent="0.35">
      <c r="C49" s="263"/>
      <c r="D49" s="263"/>
      <c r="E49" s="263"/>
      <c r="F49" s="263"/>
      <c r="G49" s="263"/>
    </row>
    <row r="50" spans="3:7" ht="16" x14ac:dyDescent="0.35">
      <c r="C50" s="8"/>
      <c r="D50" s="8"/>
      <c r="E50" s="8"/>
      <c r="F50" s="8"/>
    </row>
    <row r="51" spans="3:7" ht="16" x14ac:dyDescent="0.35">
      <c r="C51" s="261"/>
      <c r="D51" s="261"/>
      <c r="E51" s="261"/>
    </row>
    <row r="52" spans="3:7" ht="16" x14ac:dyDescent="0.35">
      <c r="C52" s="261"/>
      <c r="D52" s="261"/>
      <c r="E52" s="261"/>
    </row>
    <row r="53" spans="3:7" ht="16" x14ac:dyDescent="0.35"/>
    <row r="54" spans="3:7" ht="16" x14ac:dyDescent="0.35"/>
    <row r="55" spans="3:7" ht="16" x14ac:dyDescent="0.35"/>
    <row r="56" spans="3:7" ht="16" x14ac:dyDescent="0.35"/>
    <row r="57" spans="3:7" ht="16" x14ac:dyDescent="0.35"/>
    <row r="58" spans="3:7" ht="16" x14ac:dyDescent="0.35"/>
    <row r="59" spans="3:7" ht="16" x14ac:dyDescent="0.35"/>
    <row r="60" spans="3:7" ht="16" x14ac:dyDescent="0.35"/>
    <row r="61" spans="3:7" ht="16" x14ac:dyDescent="0.35"/>
    <row r="62" spans="3:7" ht="16" x14ac:dyDescent="0.35"/>
    <row r="63" spans="3:7" ht="16" x14ac:dyDescent="0.35"/>
    <row r="64" spans="3:7" ht="16" x14ac:dyDescent="0.35"/>
    <row r="65" ht="16" x14ac:dyDescent="0.35"/>
    <row r="66" ht="16" x14ac:dyDescent="0.35"/>
    <row r="67" ht="16" x14ac:dyDescent="0.35"/>
    <row r="68" ht="16" x14ac:dyDescent="0.35"/>
  </sheetData>
  <sheetProtection selectLockedCells="1"/>
  <dataConsolidate/>
  <mergeCells count="10">
    <mergeCell ref="C2:G2"/>
    <mergeCell ref="C3:G3"/>
    <mergeCell ref="C7:G7"/>
    <mergeCell ref="C52:E52"/>
    <mergeCell ref="C51:E51"/>
    <mergeCell ref="C42:G42"/>
    <mergeCell ref="C49:G49"/>
    <mergeCell ref="C48:G48"/>
    <mergeCell ref="C47:G47"/>
    <mergeCell ref="C46:G46"/>
  </mergeCells>
  <dataValidations xWindow="1195" yWindow="633" count="7">
    <dataValidation type="date" allowBlank="1" showInputMessage="1" showErrorMessage="1" errorTitle="Incorrect format" error="Please revise information according to specified format" promptTitle="Input date in specific format" prompt="YYYY-MM-DD" sqref="E17:E18" xr:uid="{F8800322-AA7E-4331-9E06-6D5947305C1D}">
      <formula1>36161</formula1>
      <formula2>47848</formula2>
    </dataValidation>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29" xr:uid="{00000000-0002-0000-0100-000005000000}">
      <formula1>0</formula1>
      <formula2>9999999999999990000</formula2>
    </dataValidation>
    <dataValidation allowBlank="1" showInputMessage="1" showErrorMessage="1" promptTitle="URL" prompt="Please insert direct URL to the reference document" sqref="E30"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33:E36 E21:E24" xr:uid="{5DD73E25-8898-41B4-B745-2A92CCEC7068}">
      <formula1>Simple_options_list</formula1>
    </dataValidation>
    <dataValidation type="whole" showInputMessage="1" showErrorMessage="1" sqref="F1 G16 E13:E16 E19:G20 E31:E32 G1:G2 D41:G41 D1:E2 F43:F1048576 E37:G37 C1:C3 C26:C42 E11 F10:F41 C10:C24 D10:D41 F10:G11 C7:C8 D8:G8"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25" xr:uid="{F764E781-2310-491A-86D6-C1AC29AAD5FA}"/>
    <dataValidation type="list" allowBlank="1" showInputMessage="1" showErrorMessage="1" promptTitle="Choose from drop-down menu" prompt="Please select the relevant country from the drop-down menu" sqref="E12" xr:uid="{7A7F03FD-8067-4877-809A-FAAEC191674A}">
      <formula1>Countries_list</formula1>
    </dataValidation>
  </dataValidations>
  <hyperlinks>
    <hyperlink ref="C28" r:id="rId1" display="Reporting currency (ISO-4217)" xr:uid="{3F918DE8-E6E1-4830-805E-96AFBEFB916F}"/>
    <hyperlink ref="C31" r:id="rId2" location="r4-7" xr:uid="{51DB007D-E0B5-4FA0-A7A5-53C533F157EC}"/>
    <hyperlink ref="C7" r:id="rId3" xr:uid="{629C1DD5-0578-447B-BEDB-44D5374C75B4}"/>
    <hyperlink ref="C43" location="'2_Economic contribution'!A1" display="Continue to 2_Economic contirbution" xr:uid="{3F362F52-AD13-4F41-9A35-DC9C34FDBAA3}"/>
  </hyperlinks>
  <pageMargins left="0.25" right="0.25" top="0.75" bottom="0.75" header="0.3" footer="0.3"/>
  <pageSetup paperSize="8" fitToHeight="0" orientation="portrait" horizontalDpi="2400" verticalDpi="2400" r:id="rId4"/>
  <legacyDrawing r:id="rId5"/>
  <tableParts count="1">
    <tablePart r:id="rId6"/>
  </tableParts>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108"/>
  <sheetViews>
    <sheetView showGridLines="0" topLeftCell="A66" zoomScaleNormal="100" workbookViewId="0">
      <selection activeCell="D85" sqref="D85"/>
    </sheetView>
  </sheetViews>
  <sheetFormatPr defaultColWidth="4" defaultRowHeight="24" customHeight="1" x14ac:dyDescent="0.35"/>
  <cols>
    <col min="1" max="1" width="4" style="7"/>
    <col min="2" max="2" width="49.36328125" style="7" customWidth="1"/>
    <col min="3" max="3" width="11.36328125" style="7" customWidth="1"/>
    <col min="4" max="4" width="21.08984375" style="7" bestFit="1" customWidth="1"/>
    <col min="5" max="5" width="11.36328125" style="7" customWidth="1"/>
    <col min="6" max="6" width="50.54296875" style="7" customWidth="1"/>
    <col min="7" max="7" width="11.36328125" style="160" customWidth="1"/>
    <col min="8" max="8" width="36.36328125" style="7" customWidth="1"/>
    <col min="9" max="9" width="11.36328125" style="7" customWidth="1"/>
    <col min="10" max="10" width="53.6328125" style="7" customWidth="1"/>
    <col min="11" max="17" width="4" style="7"/>
    <col min="18" max="18" width="42" style="7" bestFit="1" customWidth="1"/>
    <col min="19" max="16384" width="4" style="7"/>
  </cols>
  <sheetData>
    <row r="1" spans="1:18" ht="16" x14ac:dyDescent="0.35"/>
    <row r="2" spans="1:18" s="15" customFormat="1" ht="22.5" x14ac:dyDescent="0.35">
      <c r="A2" s="89"/>
      <c r="B2" s="184" t="s">
        <v>69</v>
      </c>
      <c r="C2" s="158"/>
      <c r="D2" s="158"/>
      <c r="E2" s="158"/>
      <c r="F2" s="158"/>
      <c r="G2" s="166"/>
      <c r="H2" s="166"/>
      <c r="I2" s="166"/>
      <c r="J2" s="166"/>
      <c r="K2" s="89"/>
      <c r="L2" s="89"/>
      <c r="M2" s="89"/>
      <c r="N2" s="89"/>
      <c r="O2" s="89"/>
      <c r="P2" s="89"/>
      <c r="Q2" s="89"/>
      <c r="R2" s="89"/>
    </row>
    <row r="3" spans="1:18" s="15" customFormat="1" ht="22.5" x14ac:dyDescent="0.35">
      <c r="A3" s="89"/>
      <c r="B3" s="165" t="s">
        <v>70</v>
      </c>
      <c r="C3" s="159"/>
      <c r="D3" s="159"/>
      <c r="E3" s="159"/>
      <c r="F3" s="159"/>
      <c r="G3" s="132"/>
      <c r="H3" s="132"/>
      <c r="I3" s="132"/>
      <c r="J3" s="132"/>
      <c r="K3" s="89"/>
      <c r="L3" s="89"/>
      <c r="M3" s="89"/>
      <c r="N3" s="89"/>
      <c r="O3" s="89"/>
      <c r="P3" s="89"/>
      <c r="Q3" s="89"/>
      <c r="R3" s="89"/>
    </row>
    <row r="4" spans="1:18" s="80" customFormat="1" ht="22.5" x14ac:dyDescent="0.35">
      <c r="B4" s="265" t="s">
        <v>28</v>
      </c>
      <c r="C4" s="265"/>
      <c r="D4" s="265"/>
      <c r="E4" s="265"/>
      <c r="F4" s="265"/>
      <c r="G4" s="265"/>
      <c r="H4" s="265"/>
      <c r="I4" s="265"/>
      <c r="J4" s="265"/>
    </row>
    <row r="5" spans="1:18" s="80" customFormat="1" ht="22.5" x14ac:dyDescent="0.35">
      <c r="B5" s="152" t="s">
        <v>29</v>
      </c>
      <c r="C5" s="156"/>
      <c r="D5" s="156"/>
      <c r="E5" s="156"/>
      <c r="F5" s="156"/>
      <c r="G5" s="156"/>
      <c r="H5" s="156"/>
      <c r="I5" s="156"/>
      <c r="J5" s="156"/>
    </row>
    <row r="6" spans="1:18" s="80" customFormat="1" ht="22.5" x14ac:dyDescent="0.35">
      <c r="B6" s="151" t="s">
        <v>30</v>
      </c>
      <c r="C6" s="156"/>
      <c r="D6" s="156"/>
      <c r="E6" s="156"/>
      <c r="F6" s="156"/>
      <c r="G6" s="156"/>
      <c r="H6" s="156"/>
      <c r="I6" s="156"/>
      <c r="J6" s="156"/>
    </row>
    <row r="7" spans="1:18" s="80" customFormat="1" ht="22.5" x14ac:dyDescent="0.35">
      <c r="B7" s="153" t="s">
        <v>71</v>
      </c>
      <c r="C7" s="156"/>
      <c r="D7" s="156"/>
      <c r="E7" s="156"/>
      <c r="F7" s="156"/>
      <c r="G7" s="156"/>
      <c r="H7" s="156"/>
      <c r="I7" s="156"/>
      <c r="J7" s="156"/>
    </row>
    <row r="8" spans="1:18" s="15" customFormat="1" ht="17.149999999999999" customHeight="1" x14ac:dyDescent="0.35">
      <c r="A8" s="89"/>
      <c r="B8" s="157" t="s">
        <v>72</v>
      </c>
      <c r="C8" s="157"/>
      <c r="D8" s="157"/>
      <c r="E8" s="157"/>
      <c r="F8" s="157"/>
      <c r="G8" s="157"/>
      <c r="H8" s="157"/>
      <c r="I8" s="157"/>
      <c r="J8" s="157"/>
      <c r="K8" s="89"/>
      <c r="L8" s="89"/>
      <c r="M8" s="89"/>
      <c r="N8" s="89"/>
      <c r="O8" s="89"/>
      <c r="P8" s="89"/>
      <c r="Q8" s="89"/>
      <c r="R8" s="89"/>
    </row>
    <row r="9" spans="1:18" s="15" customFormat="1" ht="15" x14ac:dyDescent="0.35">
      <c r="A9" s="89"/>
      <c r="B9" s="266" t="s">
        <v>73</v>
      </c>
      <c r="C9" s="266"/>
      <c r="D9" s="266"/>
      <c r="E9" s="266"/>
      <c r="F9" s="266"/>
      <c r="G9" s="266"/>
      <c r="H9" s="266"/>
      <c r="I9" s="266"/>
      <c r="J9" s="266"/>
      <c r="K9" s="89"/>
      <c r="L9" s="89"/>
      <c r="M9" s="89"/>
      <c r="N9" s="89"/>
      <c r="O9" s="89"/>
      <c r="P9" s="89"/>
      <c r="Q9" s="89"/>
      <c r="R9" s="89"/>
    </row>
    <row r="10" spans="1:18" s="15" customFormat="1" ht="15" x14ac:dyDescent="0.4">
      <c r="A10" s="89"/>
      <c r="B10" s="266" t="s">
        <v>74</v>
      </c>
      <c r="C10" s="266"/>
      <c r="D10" s="266"/>
      <c r="E10" s="266"/>
      <c r="F10" s="266"/>
      <c r="G10" s="266"/>
      <c r="H10" s="266"/>
      <c r="I10" s="266"/>
      <c r="J10" s="266"/>
      <c r="K10" s="89"/>
      <c r="L10" s="89"/>
      <c r="M10" s="89"/>
      <c r="N10" s="89"/>
      <c r="O10" s="89"/>
      <c r="P10" s="89"/>
      <c r="Q10" s="89"/>
      <c r="R10" s="14"/>
    </row>
    <row r="11" spans="1:18" s="15" customFormat="1" ht="15" x14ac:dyDescent="0.35">
      <c r="A11" s="89"/>
      <c r="B11" s="266" t="s">
        <v>75</v>
      </c>
      <c r="C11" s="266"/>
      <c r="D11" s="266"/>
      <c r="E11" s="266"/>
      <c r="F11" s="266"/>
      <c r="G11" s="266"/>
      <c r="H11" s="266"/>
      <c r="I11" s="266"/>
      <c r="J11" s="266"/>
      <c r="K11" s="89"/>
      <c r="L11" s="89"/>
      <c r="M11" s="89"/>
      <c r="N11" s="89"/>
      <c r="O11" s="89"/>
      <c r="P11" s="89"/>
      <c r="Q11" s="89"/>
      <c r="R11" s="89"/>
    </row>
    <row r="12" spans="1:18" s="15" customFormat="1" ht="17.149999999999999" customHeight="1" x14ac:dyDescent="0.35">
      <c r="A12" s="89"/>
      <c r="B12" s="266" t="s">
        <v>76</v>
      </c>
      <c r="C12" s="266"/>
      <c r="D12" s="266"/>
      <c r="E12" s="266"/>
      <c r="F12" s="266"/>
      <c r="G12" s="266"/>
      <c r="H12" s="266"/>
      <c r="I12" s="266"/>
      <c r="J12" s="266"/>
      <c r="K12" s="89"/>
      <c r="L12" s="89"/>
      <c r="M12" s="89"/>
      <c r="N12" s="89"/>
      <c r="O12" s="89"/>
      <c r="P12" s="89"/>
      <c r="Q12" s="89"/>
      <c r="R12" s="89"/>
    </row>
    <row r="13" spans="1:18" s="15" customFormat="1" ht="15" customHeight="1" x14ac:dyDescent="0.4">
      <c r="A13" s="89"/>
      <c r="B13" s="264" t="s">
        <v>77</v>
      </c>
      <c r="C13" s="264"/>
      <c r="D13" s="264"/>
      <c r="E13" s="264"/>
      <c r="F13" s="264"/>
      <c r="G13" s="264"/>
      <c r="H13" s="264"/>
      <c r="I13" s="264"/>
      <c r="J13" s="264"/>
      <c r="K13" s="89"/>
      <c r="L13" s="89"/>
      <c r="M13" s="89"/>
      <c r="N13" s="89"/>
      <c r="O13" s="89"/>
      <c r="P13" s="89"/>
      <c r="Q13" s="89"/>
      <c r="R13" s="89"/>
    </row>
    <row r="14" spans="1:18" s="15" customFormat="1" ht="15" x14ac:dyDescent="0.35">
      <c r="A14" s="89"/>
      <c r="B14" s="30"/>
      <c r="C14" s="89"/>
      <c r="D14" s="60"/>
      <c r="E14" s="89"/>
      <c r="F14" s="60"/>
      <c r="G14" s="132"/>
      <c r="H14" s="60"/>
      <c r="I14" s="89"/>
      <c r="J14" s="89"/>
      <c r="K14" s="89"/>
      <c r="L14" s="89"/>
      <c r="M14" s="89"/>
      <c r="N14" s="89"/>
      <c r="O14" s="89"/>
      <c r="P14" s="89"/>
      <c r="Q14" s="89"/>
      <c r="R14" s="89"/>
    </row>
    <row r="15" spans="1:18" s="89" customFormat="1" ht="15" x14ac:dyDescent="0.35">
      <c r="B15" s="27" t="s">
        <v>78</v>
      </c>
      <c r="D15" s="27" t="s">
        <v>79</v>
      </c>
      <c r="F15" s="27" t="s">
        <v>80</v>
      </c>
      <c r="G15" s="185"/>
      <c r="H15" s="27" t="s">
        <v>81</v>
      </c>
      <c r="J15" s="63" t="s">
        <v>82</v>
      </c>
    </row>
    <row r="16" spans="1:18" s="86" customFormat="1" ht="9.75" customHeight="1" x14ac:dyDescent="0.35">
      <c r="B16" s="87"/>
      <c r="D16" s="87"/>
      <c r="F16" s="87"/>
      <c r="G16" s="161"/>
      <c r="H16" s="87"/>
      <c r="J16" s="88"/>
    </row>
    <row r="17" spans="1:18" s="86" customFormat="1" ht="19" x14ac:dyDescent="0.35">
      <c r="B17"/>
      <c r="C17"/>
      <c r="D17"/>
      <c r="E17"/>
      <c r="F17"/>
      <c r="G17"/>
      <c r="H17"/>
      <c r="I17"/>
      <c r="J17"/>
    </row>
    <row r="18" spans="1:18" s="86" customFormat="1" ht="19" x14ac:dyDescent="0.35">
      <c r="B18" s="214" t="s">
        <v>83</v>
      </c>
      <c r="C18" s="89"/>
      <c r="D18" s="108"/>
      <c r="E18" s="130"/>
      <c r="F18" s="168"/>
      <c r="G18" s="134"/>
      <c r="H18" s="108"/>
      <c r="I18" s="89"/>
      <c r="J18" s="218"/>
    </row>
    <row r="19" spans="1:18" s="86" customFormat="1" ht="30" x14ac:dyDescent="0.35">
      <c r="B19" s="215" t="s">
        <v>84</v>
      </c>
      <c r="C19" s="89"/>
      <c r="D19" s="108"/>
      <c r="E19" s="130"/>
      <c r="F19" s="129" t="s">
        <v>1895</v>
      </c>
      <c r="G19" s="139"/>
      <c r="H19" s="62"/>
      <c r="I19" s="89"/>
      <c r="J19" s="219"/>
    </row>
    <row r="20" spans="1:18" s="86" customFormat="1" ht="30" x14ac:dyDescent="0.35">
      <c r="B20" s="216" t="s">
        <v>85</v>
      </c>
      <c r="C20" s="126"/>
      <c r="D20" s="210"/>
      <c r="E20" s="89"/>
      <c r="F20" s="129" t="s">
        <v>1895</v>
      </c>
      <c r="G20" s="139"/>
      <c r="H20" s="62"/>
      <c r="I20" s="89"/>
      <c r="J20" s="219"/>
    </row>
    <row r="21" spans="1:18" s="86" customFormat="1" ht="19" x14ac:dyDescent="0.35">
      <c r="B21" s="217" t="s">
        <v>769</v>
      </c>
      <c r="C21" s="89"/>
      <c r="D21" s="209">
        <v>48.3</v>
      </c>
      <c r="E21" s="89"/>
      <c r="F21" s="123" t="s">
        <v>100</v>
      </c>
      <c r="G21" s="139"/>
      <c r="H21" s="62"/>
      <c r="I21" s="89"/>
      <c r="J21" s="219" t="s">
        <v>1894</v>
      </c>
    </row>
    <row r="22" spans="1:18" s="86" customFormat="1" ht="19" x14ac:dyDescent="0.35">
      <c r="B22" s="217" t="s">
        <v>103</v>
      </c>
      <c r="C22" s="89"/>
      <c r="D22" s="239">
        <v>2390990000</v>
      </c>
      <c r="E22" s="89"/>
      <c r="F22" s="123" t="s">
        <v>100</v>
      </c>
      <c r="G22" s="139"/>
      <c r="H22" s="62"/>
      <c r="I22" s="89"/>
      <c r="J22" s="219" t="s">
        <v>1891</v>
      </c>
    </row>
    <row r="23" spans="1:18" s="86" customFormat="1" ht="19" x14ac:dyDescent="0.35">
      <c r="B23" s="217" t="s">
        <v>1035</v>
      </c>
      <c r="C23" s="89"/>
      <c r="D23" s="240">
        <v>90</v>
      </c>
      <c r="E23" s="89"/>
      <c r="F23" s="123" t="s">
        <v>100</v>
      </c>
      <c r="G23" s="139"/>
      <c r="H23" s="62"/>
      <c r="I23" s="89"/>
      <c r="J23" s="219" t="s">
        <v>1892</v>
      </c>
    </row>
    <row r="24" spans="1:18" s="86" customFormat="1" ht="19" x14ac:dyDescent="0.35">
      <c r="B24" s="217" t="s">
        <v>678</v>
      </c>
      <c r="C24" s="89"/>
      <c r="D24" s="240">
        <v>81</v>
      </c>
      <c r="E24" s="89"/>
      <c r="F24" s="123" t="s">
        <v>100</v>
      </c>
      <c r="G24" s="139"/>
      <c r="H24" s="62"/>
      <c r="I24" s="89"/>
      <c r="J24" s="219" t="s">
        <v>1893</v>
      </c>
    </row>
    <row r="25" spans="1:18" s="15" customFormat="1" ht="15" x14ac:dyDescent="0.35">
      <c r="A25" s="89"/>
      <c r="B25" s="217" t="s">
        <v>86</v>
      </c>
      <c r="C25" s="89"/>
      <c r="D25" s="123" t="s">
        <v>87</v>
      </c>
      <c r="E25" s="89"/>
      <c r="F25" s="123" t="s">
        <v>88</v>
      </c>
      <c r="G25" s="139"/>
      <c r="H25" s="62"/>
      <c r="I25" s="89"/>
      <c r="J25" s="219"/>
      <c r="K25" s="89"/>
      <c r="L25" s="89"/>
      <c r="M25" s="89"/>
      <c r="N25" s="89"/>
      <c r="O25" s="89"/>
      <c r="P25" s="89"/>
      <c r="Q25" s="89"/>
      <c r="R25" s="89"/>
    </row>
    <row r="26" spans="1:18" s="113" customFormat="1" ht="19" x14ac:dyDescent="0.35">
      <c r="A26" s="86"/>
      <c r="B26" s="217" t="s">
        <v>86</v>
      </c>
      <c r="C26" s="89"/>
      <c r="D26" s="124" t="s">
        <v>87</v>
      </c>
      <c r="E26" s="89"/>
      <c r="F26" s="123" t="s">
        <v>88</v>
      </c>
      <c r="G26" s="139"/>
      <c r="H26" s="62"/>
      <c r="I26" s="89"/>
      <c r="J26" s="220"/>
      <c r="K26" s="86"/>
      <c r="L26" s="86"/>
      <c r="M26" s="86"/>
      <c r="N26" s="86"/>
      <c r="O26" s="86"/>
      <c r="P26" s="86"/>
      <c r="Q26" s="86"/>
      <c r="R26" s="86"/>
    </row>
    <row r="27" spans="1:18" s="15" customFormat="1" ht="19" x14ac:dyDescent="0.35">
      <c r="A27" s="89"/>
      <c r="B27" s="116"/>
      <c r="C27" s="86"/>
      <c r="D27" s="87"/>
      <c r="E27" s="86"/>
      <c r="F27" s="116"/>
      <c r="G27" s="161"/>
      <c r="H27" s="87"/>
      <c r="I27" s="86"/>
      <c r="J27" s="88"/>
      <c r="K27" s="89"/>
      <c r="L27" s="89"/>
      <c r="M27" s="89"/>
      <c r="N27" s="89"/>
      <c r="O27" s="89"/>
      <c r="P27" s="89"/>
      <c r="Q27" s="89"/>
      <c r="R27" s="89"/>
    </row>
    <row r="28" spans="1:18" s="15" customFormat="1" ht="15" x14ac:dyDescent="0.35">
      <c r="A28" s="89"/>
      <c r="B28"/>
      <c r="C28"/>
      <c r="D28"/>
      <c r="E28"/>
      <c r="F28"/>
      <c r="G28"/>
      <c r="H28"/>
      <c r="I28"/>
      <c r="J28"/>
      <c r="K28" s="89"/>
      <c r="L28" s="89"/>
      <c r="M28" s="89"/>
      <c r="N28" s="89"/>
      <c r="O28" s="89"/>
      <c r="P28" s="89"/>
      <c r="Q28" s="89"/>
      <c r="R28" s="89"/>
    </row>
    <row r="29" spans="1:18" s="15" customFormat="1" ht="15" x14ac:dyDescent="0.35">
      <c r="A29" s="89"/>
      <c r="B29" s="221" t="s">
        <v>89</v>
      </c>
      <c r="C29" s="89"/>
      <c r="D29" s="108"/>
      <c r="E29" s="89"/>
      <c r="F29" s="105"/>
      <c r="G29" s="134"/>
      <c r="H29" s="114"/>
      <c r="I29" s="89"/>
      <c r="J29" s="226"/>
      <c r="K29" s="89"/>
      <c r="L29" s="89"/>
      <c r="M29" s="89"/>
      <c r="N29" s="89"/>
      <c r="O29" s="89"/>
      <c r="P29" s="89"/>
      <c r="Q29" s="89"/>
      <c r="R29" s="89"/>
    </row>
    <row r="30" spans="1:18" s="15" customFormat="1" ht="15" x14ac:dyDescent="0.35">
      <c r="A30" s="89"/>
      <c r="B30" s="222" t="s">
        <v>90</v>
      </c>
      <c r="C30" s="89"/>
      <c r="D30" s="108"/>
      <c r="E30" s="89"/>
      <c r="F30" s="105"/>
      <c r="G30" s="134"/>
      <c r="H30" s="105"/>
      <c r="I30" s="89"/>
      <c r="J30" s="167"/>
      <c r="K30" s="89"/>
      <c r="L30" s="89"/>
      <c r="M30" s="89"/>
      <c r="N30" s="89"/>
      <c r="O30" s="89"/>
      <c r="P30" s="89"/>
      <c r="Q30" s="89"/>
      <c r="R30" s="89"/>
    </row>
    <row r="31" spans="1:18" s="15" customFormat="1" ht="30" x14ac:dyDescent="0.35">
      <c r="A31" s="89"/>
      <c r="B31" s="215" t="s">
        <v>91</v>
      </c>
      <c r="C31" s="89"/>
      <c r="D31" s="108"/>
      <c r="E31" s="130"/>
      <c r="F31" s="127" t="s">
        <v>1896</v>
      </c>
      <c r="G31" s="162"/>
      <c r="H31" s="130"/>
      <c r="I31" s="89"/>
      <c r="J31" s="167"/>
      <c r="K31" s="89"/>
      <c r="L31" s="89"/>
      <c r="M31" s="89"/>
      <c r="N31" s="89"/>
      <c r="O31" s="89"/>
      <c r="P31" s="89"/>
      <c r="Q31" s="89"/>
      <c r="R31" s="89"/>
    </row>
    <row r="32" spans="1:18" s="15" customFormat="1" ht="30" x14ac:dyDescent="0.35">
      <c r="A32" s="89"/>
      <c r="B32" s="215" t="s">
        <v>92</v>
      </c>
      <c r="C32" s="89"/>
      <c r="D32" s="108"/>
      <c r="E32" s="130"/>
      <c r="F32" s="129" t="s">
        <v>1896</v>
      </c>
      <c r="G32" s="167"/>
      <c r="H32" s="115"/>
      <c r="I32" s="89"/>
      <c r="J32" s="167"/>
      <c r="K32" s="89"/>
      <c r="L32" s="89"/>
      <c r="M32" s="89"/>
      <c r="N32" s="89"/>
      <c r="O32" s="89"/>
      <c r="P32" s="89"/>
      <c r="Q32" s="89"/>
      <c r="R32" s="89"/>
    </row>
    <row r="33" spans="1:18" s="15" customFormat="1" ht="15" x14ac:dyDescent="0.35">
      <c r="A33" s="89"/>
      <c r="B33" s="223" t="s">
        <v>103</v>
      </c>
      <c r="C33" s="89"/>
      <c r="D33" s="241">
        <v>736585</v>
      </c>
      <c r="E33" s="89"/>
      <c r="F33" s="143" t="s">
        <v>100</v>
      </c>
      <c r="G33" s="162"/>
      <c r="H33" s="97" t="s">
        <v>94</v>
      </c>
      <c r="I33" s="89"/>
      <c r="J33" s="219"/>
      <c r="K33" s="89"/>
      <c r="L33" s="89"/>
      <c r="M33" s="89"/>
      <c r="N33" s="89"/>
      <c r="O33" s="89"/>
      <c r="P33" s="89"/>
      <c r="Q33" s="89"/>
      <c r="R33" s="89"/>
    </row>
    <row r="34" spans="1:18" s="15" customFormat="1" ht="15" x14ac:dyDescent="0.35">
      <c r="A34" s="89"/>
      <c r="B34" s="224" t="str">
        <f>LEFT(B33,SEARCH(",",B33))&amp;" value"</f>
        <v>Copper (2603), value</v>
      </c>
      <c r="C34" s="89"/>
      <c r="D34" s="250">
        <v>4444553890</v>
      </c>
      <c r="E34" s="89"/>
      <c r="F34" s="143" t="s">
        <v>98</v>
      </c>
      <c r="G34" s="162"/>
      <c r="H34" s="97"/>
      <c r="I34" s="89"/>
      <c r="J34" s="219" t="s">
        <v>96</v>
      </c>
      <c r="K34" s="89"/>
      <c r="L34" s="89"/>
      <c r="M34" s="89"/>
      <c r="N34" s="89"/>
      <c r="O34" s="89"/>
      <c r="P34" s="89"/>
      <c r="Q34" s="89"/>
      <c r="R34" s="89"/>
    </row>
    <row r="35" spans="1:18" s="15" customFormat="1" ht="15" x14ac:dyDescent="0.35">
      <c r="A35" s="89"/>
      <c r="B35" s="223" t="s">
        <v>99</v>
      </c>
      <c r="C35" s="89"/>
      <c r="D35" s="239">
        <v>0.3</v>
      </c>
      <c r="E35" s="89"/>
      <c r="F35" s="143" t="s">
        <v>100</v>
      </c>
      <c r="G35" s="162"/>
      <c r="H35" s="97" t="s">
        <v>94</v>
      </c>
      <c r="I35" s="89"/>
      <c r="J35" s="219"/>
      <c r="K35" s="89"/>
      <c r="L35" s="89"/>
      <c r="M35" s="89"/>
      <c r="N35" s="89"/>
      <c r="O35" s="89"/>
      <c r="P35" s="89"/>
      <c r="Q35" s="89"/>
      <c r="R35" s="89"/>
    </row>
    <row r="36" spans="1:18" s="15" customFormat="1" ht="15" x14ac:dyDescent="0.35">
      <c r="A36" s="89"/>
      <c r="B36" s="224" t="str">
        <f>LEFT(B35,SEARCH(",",B35))&amp;" value"</f>
        <v>Gold (7108), value</v>
      </c>
      <c r="C36" s="89"/>
      <c r="D36" s="239">
        <v>113298237</v>
      </c>
      <c r="E36" s="89"/>
      <c r="F36" s="143" t="s">
        <v>98</v>
      </c>
      <c r="G36" s="162"/>
      <c r="H36" s="97"/>
      <c r="I36" s="89"/>
      <c r="J36" s="219" t="s">
        <v>96</v>
      </c>
      <c r="K36" s="89"/>
      <c r="L36" s="89"/>
      <c r="M36" s="89"/>
      <c r="N36" s="89"/>
      <c r="O36" s="89"/>
      <c r="P36" s="89"/>
      <c r="Q36" s="89"/>
      <c r="R36" s="89"/>
    </row>
    <row r="37" spans="1:18" s="15" customFormat="1" ht="15" x14ac:dyDescent="0.35">
      <c r="A37" s="89"/>
      <c r="B37" s="223" t="s">
        <v>700</v>
      </c>
      <c r="C37" s="89"/>
      <c r="D37" s="239">
        <v>1507</v>
      </c>
      <c r="E37" s="89"/>
      <c r="F37" s="143" t="s">
        <v>100</v>
      </c>
      <c r="G37" s="162"/>
      <c r="H37" s="97" t="s">
        <v>94</v>
      </c>
      <c r="I37" s="89"/>
      <c r="J37" s="219"/>
      <c r="K37" s="89"/>
      <c r="L37" s="89"/>
      <c r="M37" s="89"/>
      <c r="N37" s="89"/>
      <c r="O37" s="89"/>
      <c r="P37" s="89"/>
      <c r="Q37" s="89"/>
      <c r="R37" s="89"/>
    </row>
    <row r="38" spans="1:18" s="15" customFormat="1" ht="15" x14ac:dyDescent="0.35">
      <c r="A38" s="89"/>
      <c r="B38" s="224" t="str">
        <f>LEFT(B37,SEARCH(",",B37))&amp;" value"</f>
        <v>Cobalt (2605), value</v>
      </c>
      <c r="C38" s="89"/>
      <c r="D38" s="239">
        <v>54340000</v>
      </c>
      <c r="E38" s="89"/>
      <c r="F38" s="143" t="s">
        <v>98</v>
      </c>
      <c r="G38" s="162"/>
      <c r="H38" s="97"/>
      <c r="I38" s="89"/>
      <c r="J38" s="219" t="s">
        <v>96</v>
      </c>
      <c r="K38" s="89"/>
      <c r="L38" s="89"/>
      <c r="M38" s="89"/>
      <c r="N38" s="89"/>
      <c r="O38" s="89"/>
      <c r="P38" s="89"/>
      <c r="Q38" s="89"/>
      <c r="R38" s="89"/>
    </row>
    <row r="39" spans="1:18" s="15" customFormat="1" ht="15" x14ac:dyDescent="0.35">
      <c r="A39" s="89"/>
      <c r="B39" s="223" t="s">
        <v>692</v>
      </c>
      <c r="C39" s="89"/>
      <c r="D39" s="239">
        <v>7704</v>
      </c>
      <c r="E39" s="89"/>
      <c r="F39" s="143" t="s">
        <v>100</v>
      </c>
      <c r="G39" s="162"/>
      <c r="H39" s="97" t="s">
        <v>94</v>
      </c>
      <c r="I39" s="89"/>
      <c r="J39" s="219"/>
      <c r="K39" s="89"/>
      <c r="L39" s="89"/>
      <c r="M39" s="89"/>
      <c r="N39" s="89"/>
      <c r="O39" s="89"/>
      <c r="P39" s="89"/>
      <c r="Q39" s="89"/>
      <c r="R39" s="89"/>
    </row>
    <row r="40" spans="1:18" s="15" customFormat="1" ht="15" x14ac:dyDescent="0.35">
      <c r="A40" s="89"/>
      <c r="B40" s="224" t="str">
        <f>LEFT(B39,SEARCH(",",B39))&amp;" value"</f>
        <v>Nickel (2604), value</v>
      </c>
      <c r="C40" s="89"/>
      <c r="D40" s="239">
        <v>165800000</v>
      </c>
      <c r="E40" s="89"/>
      <c r="F40" s="143" t="s">
        <v>98</v>
      </c>
      <c r="G40" s="162"/>
      <c r="H40" s="97"/>
      <c r="I40" s="89"/>
      <c r="J40" s="219" t="s">
        <v>96</v>
      </c>
      <c r="K40" s="89"/>
      <c r="L40" s="89"/>
      <c r="M40" s="89"/>
      <c r="N40" s="89"/>
      <c r="O40" s="89"/>
      <c r="P40" s="89"/>
      <c r="Q40" s="89"/>
      <c r="R40" s="89"/>
    </row>
    <row r="41" spans="1:18" s="15" customFormat="1" ht="15" x14ac:dyDescent="0.35">
      <c r="A41" s="89"/>
      <c r="B41" s="223" t="s">
        <v>102</v>
      </c>
      <c r="C41" s="89"/>
      <c r="D41" s="239">
        <v>706115</v>
      </c>
      <c r="E41" s="89"/>
      <c r="F41" s="143" t="s">
        <v>100</v>
      </c>
      <c r="G41" s="162"/>
      <c r="H41" s="97" t="s">
        <v>94</v>
      </c>
      <c r="I41" s="89"/>
      <c r="J41" s="219"/>
      <c r="K41" s="89"/>
      <c r="L41" s="89"/>
      <c r="M41" s="89"/>
      <c r="N41" s="89"/>
      <c r="O41" s="89"/>
      <c r="P41" s="89"/>
      <c r="Q41" s="89"/>
      <c r="R41" s="89"/>
    </row>
    <row r="42" spans="1:18" s="15" customFormat="1" ht="15" x14ac:dyDescent="0.35">
      <c r="A42" s="89"/>
      <c r="B42" s="224" t="str">
        <f>LEFT(B41,SEARCH(",",B41))&amp;" value"</f>
        <v>Coal (2701), value</v>
      </c>
      <c r="C42" s="89"/>
      <c r="D42" s="239">
        <v>84030000</v>
      </c>
      <c r="E42" s="89"/>
      <c r="F42" s="143" t="s">
        <v>98</v>
      </c>
      <c r="G42" s="162"/>
      <c r="H42" s="97"/>
      <c r="I42" s="89"/>
      <c r="J42" s="219" t="s">
        <v>96</v>
      </c>
      <c r="K42" s="89"/>
      <c r="L42" s="89"/>
      <c r="M42" s="89"/>
      <c r="N42" s="89"/>
      <c r="O42" s="89"/>
      <c r="P42" s="89"/>
      <c r="Q42" s="89"/>
      <c r="R42" s="89"/>
    </row>
    <row r="43" spans="1:18" s="15" customFormat="1" ht="15" x14ac:dyDescent="0.35">
      <c r="A43" s="89"/>
      <c r="B43" s="223" t="s">
        <v>584</v>
      </c>
      <c r="C43" s="89"/>
      <c r="D43" s="239">
        <v>2768319</v>
      </c>
      <c r="E43" s="89"/>
      <c r="F43" s="143" t="s">
        <v>100</v>
      </c>
      <c r="G43" s="162"/>
      <c r="H43" s="97" t="s">
        <v>94</v>
      </c>
      <c r="I43" s="89"/>
      <c r="J43" s="219"/>
      <c r="K43" s="89"/>
      <c r="L43" s="89"/>
      <c r="M43" s="89"/>
      <c r="N43" s="89"/>
      <c r="O43" s="89"/>
      <c r="P43" s="89"/>
      <c r="Q43" s="89"/>
      <c r="R43" s="89"/>
    </row>
    <row r="44" spans="1:18" s="15" customFormat="1" ht="15" x14ac:dyDescent="0.35">
      <c r="A44" s="89"/>
      <c r="B44" s="224" t="str">
        <f>LEFT(B43,SEARCH(",",B43))&amp;" value"</f>
        <v>Portland cement (2523), value</v>
      </c>
      <c r="C44" s="89"/>
      <c r="D44" s="239">
        <v>276830000</v>
      </c>
      <c r="E44" s="89"/>
      <c r="F44" s="143" t="s">
        <v>98</v>
      </c>
      <c r="G44" s="162"/>
      <c r="H44" s="97"/>
      <c r="I44" s="89"/>
      <c r="J44" s="219" t="s">
        <v>96</v>
      </c>
      <c r="K44" s="89"/>
      <c r="L44" s="89"/>
      <c r="M44" s="89"/>
      <c r="N44" s="89"/>
      <c r="O44" s="89"/>
      <c r="P44" s="89"/>
      <c r="Q44" s="89"/>
      <c r="R44" s="89"/>
    </row>
    <row r="45" spans="1:18" s="15" customFormat="1" ht="15" x14ac:dyDescent="0.35">
      <c r="A45" s="89"/>
      <c r="B45" s="223" t="s">
        <v>678</v>
      </c>
      <c r="C45" s="89"/>
      <c r="D45" s="239">
        <v>171066</v>
      </c>
      <c r="E45" s="89"/>
      <c r="F45" s="143" t="s">
        <v>100</v>
      </c>
      <c r="G45" s="162"/>
      <c r="H45" s="97" t="s">
        <v>94</v>
      </c>
      <c r="I45" s="89"/>
      <c r="J45" s="219"/>
      <c r="K45" s="89"/>
      <c r="L45" s="89"/>
      <c r="M45" s="89"/>
      <c r="N45" s="89"/>
      <c r="O45" s="89"/>
      <c r="P45" s="89"/>
      <c r="Q45" s="89"/>
      <c r="R45" s="89"/>
    </row>
    <row r="46" spans="1:18" s="15" customFormat="1" ht="15" x14ac:dyDescent="0.35">
      <c r="A46" s="89"/>
      <c r="B46" s="224" t="str">
        <f>LEFT(B45,SEARCH(",",B45))&amp;" value"</f>
        <v>Manganese (2602), value</v>
      </c>
      <c r="C46" s="89"/>
      <c r="D46" s="239">
        <v>680000</v>
      </c>
      <c r="E46" s="89"/>
      <c r="F46" s="143" t="s">
        <v>98</v>
      </c>
      <c r="G46" s="162"/>
      <c r="H46" s="97"/>
      <c r="I46" s="89"/>
      <c r="J46" s="219" t="s">
        <v>96</v>
      </c>
      <c r="K46" s="89"/>
      <c r="L46" s="89"/>
      <c r="M46" s="89"/>
      <c r="N46" s="89"/>
      <c r="O46" s="89"/>
      <c r="P46" s="89"/>
      <c r="Q46" s="89"/>
      <c r="R46" s="89"/>
    </row>
    <row r="47" spans="1:18" s="15" customFormat="1" ht="30" x14ac:dyDescent="0.35">
      <c r="A47" s="89"/>
      <c r="B47" s="223" t="s">
        <v>1019</v>
      </c>
      <c r="C47" s="89"/>
      <c r="D47" s="143">
        <v>14.813000000000001</v>
      </c>
      <c r="E47" s="89"/>
      <c r="F47" s="143" t="s">
        <v>100</v>
      </c>
      <c r="G47" s="162"/>
      <c r="H47" s="97" t="s">
        <v>1932</v>
      </c>
      <c r="I47" s="89"/>
      <c r="J47" s="219"/>
      <c r="K47" s="89"/>
      <c r="L47" s="89"/>
      <c r="M47" s="89"/>
      <c r="N47" s="89"/>
      <c r="O47" s="89"/>
      <c r="P47" s="89"/>
      <c r="Q47" s="89"/>
      <c r="R47" s="89"/>
    </row>
    <row r="48" spans="1:18" s="15" customFormat="1" ht="30" x14ac:dyDescent="0.35">
      <c r="A48" s="89"/>
      <c r="B48" s="224" t="str">
        <f>LEFT(B47,SEARCH(",",B47))&amp;" value"</f>
        <v>Precious stones (other than diamonds) (7103), value</v>
      </c>
      <c r="C48" s="89"/>
      <c r="D48" s="143" t="s">
        <v>87</v>
      </c>
      <c r="E48" s="89"/>
      <c r="F48" s="143" t="s">
        <v>98</v>
      </c>
      <c r="G48" s="162"/>
      <c r="H48" s="97"/>
      <c r="I48" s="89"/>
      <c r="J48" s="219" t="s">
        <v>96</v>
      </c>
      <c r="K48" s="89"/>
      <c r="L48" s="89"/>
      <c r="M48" s="89"/>
      <c r="N48" s="89"/>
      <c r="O48" s="89"/>
      <c r="P48" s="89"/>
      <c r="Q48" s="89"/>
      <c r="R48" s="89"/>
    </row>
    <row r="49" spans="1:18" s="15" customFormat="1" ht="15" x14ac:dyDescent="0.35">
      <c r="A49" s="89"/>
      <c r="B49" s="223" t="s">
        <v>86</v>
      </c>
      <c r="C49" s="89"/>
      <c r="D49" s="143" t="s">
        <v>87</v>
      </c>
      <c r="E49" s="89"/>
      <c r="F49" s="143" t="s">
        <v>100</v>
      </c>
      <c r="G49" s="162"/>
      <c r="H49" s="97" t="s">
        <v>94</v>
      </c>
      <c r="I49" s="89"/>
      <c r="J49" s="219"/>
      <c r="K49" s="89"/>
      <c r="L49" s="89"/>
      <c r="M49" s="89"/>
      <c r="N49" s="89"/>
      <c r="O49" s="89"/>
      <c r="P49" s="89"/>
      <c r="Q49" s="89"/>
      <c r="R49" s="89"/>
    </row>
    <row r="50" spans="1:18" s="15" customFormat="1" ht="15" x14ac:dyDescent="0.35">
      <c r="A50" s="89"/>
      <c r="B50" s="225" t="str">
        <f>LEFT(B49,SEARCH(",",B49))&amp;" value"</f>
        <v>Add commodities here, value</v>
      </c>
      <c r="C50" s="89"/>
      <c r="D50" s="144" t="s">
        <v>87</v>
      </c>
      <c r="E50" s="89"/>
      <c r="F50" s="144" t="s">
        <v>98</v>
      </c>
      <c r="G50" s="163"/>
      <c r="H50" s="98"/>
      <c r="I50" s="89"/>
      <c r="J50" s="220" t="s">
        <v>96</v>
      </c>
      <c r="K50" s="89"/>
      <c r="L50" s="89"/>
      <c r="M50" s="89"/>
      <c r="N50" s="89"/>
      <c r="O50" s="89"/>
      <c r="P50" s="89"/>
      <c r="Q50" s="89"/>
      <c r="R50" s="89"/>
    </row>
    <row r="51" spans="1:18" s="15" customFormat="1" ht="15" x14ac:dyDescent="0.35">
      <c r="A51" s="89"/>
      <c r="B51" s="30"/>
      <c r="C51" s="89"/>
      <c r="D51" s="60"/>
      <c r="E51" s="89"/>
      <c r="F51" s="60"/>
      <c r="G51" s="132"/>
      <c r="H51" s="60"/>
      <c r="I51" s="89"/>
      <c r="J51" s="89"/>
      <c r="K51" s="89"/>
      <c r="L51" s="89"/>
      <c r="M51" s="89"/>
      <c r="N51" s="89"/>
      <c r="O51" s="89"/>
      <c r="P51" s="89"/>
      <c r="Q51" s="89"/>
      <c r="R51" s="89"/>
    </row>
    <row r="52" spans="1:18" s="15" customFormat="1" ht="15" x14ac:dyDescent="0.35">
      <c r="A52" s="89"/>
      <c r="B52"/>
      <c r="C52"/>
      <c r="D52"/>
      <c r="E52"/>
      <c r="F52"/>
      <c r="G52"/>
      <c r="H52"/>
      <c r="I52"/>
      <c r="J52"/>
      <c r="K52" s="89"/>
      <c r="L52" s="89"/>
      <c r="M52" s="89"/>
      <c r="N52" s="89"/>
      <c r="O52" s="89"/>
      <c r="P52" s="89"/>
      <c r="Q52" s="89"/>
      <c r="R52" s="89"/>
    </row>
    <row r="53" spans="1:18" s="15" customFormat="1" ht="15" x14ac:dyDescent="0.35">
      <c r="A53" s="89"/>
      <c r="B53" s="227" t="s">
        <v>105</v>
      </c>
      <c r="C53" s="89"/>
      <c r="D53" s="108"/>
      <c r="E53" s="89"/>
      <c r="F53" s="96"/>
      <c r="G53" s="134"/>
      <c r="H53" s="108"/>
      <c r="I53" s="89"/>
      <c r="J53" s="218"/>
      <c r="K53" s="89"/>
      <c r="L53" s="89"/>
      <c r="M53" s="89"/>
      <c r="N53" s="89"/>
      <c r="O53" s="89"/>
      <c r="P53" s="89"/>
      <c r="Q53" s="89"/>
      <c r="R53" s="89"/>
    </row>
    <row r="54" spans="1:18" s="15" customFormat="1" ht="30" x14ac:dyDescent="0.35">
      <c r="A54" s="89"/>
      <c r="B54" s="215" t="s">
        <v>106</v>
      </c>
      <c r="C54" s="89"/>
      <c r="D54" s="108"/>
      <c r="E54" s="89"/>
      <c r="F54" s="129" t="s">
        <v>1897</v>
      </c>
      <c r="G54" s="164"/>
      <c r="H54" s="128"/>
      <c r="I54" s="89"/>
      <c r="J54" s="219"/>
      <c r="K54" s="89"/>
      <c r="L54" s="89"/>
      <c r="M54" s="89"/>
      <c r="N54" s="89"/>
      <c r="O54" s="89"/>
      <c r="P54" s="89"/>
      <c r="Q54" s="89"/>
      <c r="R54" s="89"/>
    </row>
    <row r="55" spans="1:18" s="15" customFormat="1" ht="30" x14ac:dyDescent="0.35">
      <c r="A55" s="89"/>
      <c r="B55" s="215" t="s">
        <v>107</v>
      </c>
      <c r="C55" s="89"/>
      <c r="D55" s="108"/>
      <c r="E55" s="89"/>
      <c r="F55" s="129" t="s">
        <v>1897</v>
      </c>
      <c r="G55" s="164"/>
      <c r="H55" s="130"/>
      <c r="I55" s="89"/>
      <c r="J55" s="219"/>
      <c r="K55" s="89"/>
      <c r="L55" s="89"/>
      <c r="M55" s="89"/>
      <c r="N55" s="89"/>
      <c r="O55" s="89"/>
      <c r="P55" s="89"/>
      <c r="Q55" s="89"/>
      <c r="R55" s="89"/>
    </row>
    <row r="56" spans="1:18" s="15" customFormat="1" ht="15" x14ac:dyDescent="0.35">
      <c r="A56" s="89"/>
      <c r="B56" s="217" t="s">
        <v>103</v>
      </c>
      <c r="C56" s="89"/>
      <c r="D56" s="242">
        <v>782636.3</v>
      </c>
      <c r="E56" s="89"/>
      <c r="F56" s="123" t="s">
        <v>100</v>
      </c>
      <c r="G56" s="162"/>
      <c r="H56" s="97"/>
      <c r="I56" s="89"/>
      <c r="J56" s="219"/>
      <c r="K56" s="89"/>
      <c r="L56" s="89"/>
      <c r="M56" s="89"/>
      <c r="N56" s="89"/>
      <c r="O56" s="89"/>
      <c r="P56" s="89"/>
      <c r="Q56" s="89"/>
      <c r="R56" s="89"/>
    </row>
    <row r="57" spans="1:18" s="15" customFormat="1" ht="15" x14ac:dyDescent="0.35">
      <c r="A57" s="89"/>
      <c r="B57" s="224" t="str">
        <f>LEFT(B56,SEARCH(",",B56))&amp;" value"</f>
        <v>Copper (2603), value</v>
      </c>
      <c r="C57" s="89"/>
      <c r="D57" s="240">
        <v>6617300000</v>
      </c>
      <c r="E57" s="89"/>
      <c r="F57" s="123" t="s">
        <v>98</v>
      </c>
      <c r="G57" s="162"/>
      <c r="H57" s="97" t="s">
        <v>94</v>
      </c>
      <c r="I57" s="89"/>
      <c r="J57" s="219" t="s">
        <v>96</v>
      </c>
      <c r="K57" s="89"/>
      <c r="L57" s="89"/>
      <c r="M57" s="89"/>
      <c r="N57" s="89"/>
      <c r="O57" s="89"/>
      <c r="P57" s="89"/>
      <c r="Q57" s="89"/>
      <c r="R57" s="89"/>
    </row>
    <row r="58" spans="1:18" s="15" customFormat="1" ht="15" x14ac:dyDescent="0.35">
      <c r="A58" s="89"/>
      <c r="B58" s="217" t="s">
        <v>700</v>
      </c>
      <c r="C58" s="89"/>
      <c r="D58" s="123" t="s">
        <v>87</v>
      </c>
      <c r="E58" s="89"/>
      <c r="F58" s="123" t="s">
        <v>100</v>
      </c>
      <c r="G58" s="162"/>
      <c r="H58" s="97" t="s">
        <v>1952</v>
      </c>
      <c r="I58" s="89"/>
      <c r="J58" s="219"/>
      <c r="K58" s="89"/>
      <c r="L58" s="89"/>
      <c r="M58" s="89"/>
      <c r="N58" s="89"/>
      <c r="O58" s="89"/>
      <c r="P58" s="89"/>
      <c r="Q58" s="89"/>
      <c r="R58" s="89"/>
    </row>
    <row r="59" spans="1:18" s="15" customFormat="1" ht="15" x14ac:dyDescent="0.35">
      <c r="A59" s="89"/>
      <c r="B59" s="224" t="str">
        <f>LEFT(B58,SEARCH(",",B58))&amp;" value"</f>
        <v>Cobalt (2605), value</v>
      </c>
      <c r="C59" s="89"/>
      <c r="D59" s="123" t="s">
        <v>87</v>
      </c>
      <c r="E59" s="89"/>
      <c r="F59" s="123" t="s">
        <v>98</v>
      </c>
      <c r="G59" s="162"/>
      <c r="H59" s="97" t="s">
        <v>1952</v>
      </c>
      <c r="I59" s="89"/>
      <c r="J59" s="219" t="s">
        <v>96</v>
      </c>
      <c r="K59" s="89"/>
      <c r="L59" s="89"/>
      <c r="M59" s="89"/>
      <c r="N59" s="89"/>
      <c r="O59" s="89"/>
      <c r="P59" s="89"/>
      <c r="Q59" s="89"/>
      <c r="R59" s="89"/>
    </row>
    <row r="60" spans="1:18" s="15" customFormat="1" ht="15" x14ac:dyDescent="0.35">
      <c r="A60" s="89"/>
      <c r="B60" s="217" t="s">
        <v>99</v>
      </c>
      <c r="C60" s="89"/>
      <c r="D60" s="240">
        <v>62428</v>
      </c>
      <c r="E60" s="89"/>
      <c r="F60" s="123" t="s">
        <v>108</v>
      </c>
      <c r="G60" s="162"/>
      <c r="H60" s="97"/>
      <c r="I60" s="89"/>
      <c r="J60" s="219"/>
      <c r="K60" s="89"/>
      <c r="L60" s="89"/>
      <c r="M60" s="89"/>
      <c r="N60" s="89"/>
      <c r="O60" s="89"/>
      <c r="P60" s="89"/>
      <c r="Q60" s="89"/>
      <c r="R60" s="89"/>
    </row>
    <row r="61" spans="1:18" s="15" customFormat="1" ht="15" x14ac:dyDescent="0.35">
      <c r="A61" s="89"/>
      <c r="B61" s="224" t="str">
        <f>LEFT(B60,SEARCH(",",B60))&amp;" value"</f>
        <v>Gold (7108), value</v>
      </c>
      <c r="C61" s="89"/>
      <c r="D61" s="240">
        <v>127500000</v>
      </c>
      <c r="E61" s="89"/>
      <c r="F61" s="123" t="s">
        <v>98</v>
      </c>
      <c r="G61" s="162"/>
      <c r="H61" s="97" t="s">
        <v>94</v>
      </c>
      <c r="I61" s="89"/>
      <c r="J61" s="219" t="s">
        <v>96</v>
      </c>
      <c r="K61" s="89"/>
      <c r="L61" s="89"/>
      <c r="M61" s="89"/>
      <c r="N61" s="89"/>
      <c r="O61" s="89"/>
      <c r="P61" s="89"/>
      <c r="Q61" s="89"/>
      <c r="R61" s="89"/>
    </row>
    <row r="62" spans="1:18" s="15" customFormat="1" ht="15" x14ac:dyDescent="0.35">
      <c r="A62" s="89"/>
      <c r="B62" s="217" t="s">
        <v>584</v>
      </c>
      <c r="C62" s="89"/>
      <c r="D62" s="240">
        <v>2164000</v>
      </c>
      <c r="E62" s="89"/>
      <c r="F62" s="123" t="s">
        <v>100</v>
      </c>
      <c r="G62" s="162"/>
      <c r="H62" s="97"/>
      <c r="I62" s="89"/>
      <c r="J62" s="219"/>
      <c r="K62" s="89"/>
      <c r="L62" s="89"/>
      <c r="M62" s="89"/>
      <c r="N62" s="89"/>
      <c r="O62" s="89"/>
      <c r="P62" s="89"/>
      <c r="Q62" s="89"/>
      <c r="R62" s="89"/>
    </row>
    <row r="63" spans="1:18" s="15" customFormat="1" ht="15" x14ac:dyDescent="0.35">
      <c r="A63" s="89"/>
      <c r="B63" s="224" t="str">
        <f>LEFT(B62,SEARCH(",",B62))&amp;" value"</f>
        <v>Portland cement (2523), value</v>
      </c>
      <c r="C63" s="89"/>
      <c r="D63" s="240">
        <v>216400000</v>
      </c>
      <c r="E63" s="89"/>
      <c r="F63" s="123" t="s">
        <v>98</v>
      </c>
      <c r="G63" s="162"/>
      <c r="H63" s="97" t="s">
        <v>94</v>
      </c>
      <c r="I63" s="89"/>
      <c r="J63" s="219" t="s">
        <v>96</v>
      </c>
      <c r="K63" s="89"/>
      <c r="L63" s="89"/>
      <c r="M63" s="89"/>
      <c r="N63" s="89"/>
      <c r="O63" s="89"/>
      <c r="P63" s="89"/>
      <c r="Q63" s="89"/>
      <c r="R63" s="89"/>
    </row>
    <row r="64" spans="1:18" s="15" customFormat="1" ht="15" x14ac:dyDescent="0.35">
      <c r="A64" s="89"/>
      <c r="B64" s="217" t="s">
        <v>692</v>
      </c>
      <c r="C64" s="89"/>
      <c r="D64" s="240">
        <v>6022</v>
      </c>
      <c r="E64" s="89"/>
      <c r="F64" s="123" t="s">
        <v>100</v>
      </c>
      <c r="G64" s="162"/>
      <c r="H64" s="97"/>
      <c r="I64" s="89"/>
      <c r="J64" s="219"/>
      <c r="K64" s="89"/>
      <c r="L64" s="89"/>
      <c r="M64" s="89"/>
      <c r="N64" s="89"/>
      <c r="O64" s="89"/>
      <c r="P64" s="89"/>
      <c r="Q64" s="89"/>
      <c r="R64" s="89"/>
    </row>
    <row r="65" spans="1:18" s="15" customFormat="1" ht="15" x14ac:dyDescent="0.35">
      <c r="A65" s="89"/>
      <c r="B65" s="224" t="str">
        <f>LEFT(B64,SEARCH(",",B64))&amp;" value"</f>
        <v>Nickel (2604), value</v>
      </c>
      <c r="C65" s="89"/>
      <c r="D65" s="240">
        <v>129600000</v>
      </c>
      <c r="E65" s="89"/>
      <c r="F65" s="123" t="s">
        <v>98</v>
      </c>
      <c r="G65" s="162"/>
      <c r="H65" s="97" t="s">
        <v>94</v>
      </c>
      <c r="I65" s="89"/>
      <c r="J65" s="219" t="s">
        <v>96</v>
      </c>
      <c r="K65" s="89"/>
      <c r="L65" s="89"/>
      <c r="M65" s="89"/>
      <c r="N65" s="89"/>
      <c r="O65" s="89"/>
      <c r="P65" s="89"/>
      <c r="Q65" s="89"/>
      <c r="R65" s="89"/>
    </row>
    <row r="66" spans="1:18" s="15" customFormat="1" ht="30" x14ac:dyDescent="0.35">
      <c r="A66" s="89"/>
      <c r="B66" s="217" t="s">
        <v>1019</v>
      </c>
      <c r="C66" s="89"/>
      <c r="D66" s="123">
        <v>8</v>
      </c>
      <c r="E66" s="89"/>
      <c r="F66" s="123" t="s">
        <v>100</v>
      </c>
      <c r="G66" s="162"/>
      <c r="H66" s="97"/>
      <c r="I66" s="89"/>
      <c r="J66" s="219"/>
      <c r="K66" s="89"/>
      <c r="L66" s="89"/>
      <c r="M66" s="89"/>
      <c r="N66" s="89"/>
      <c r="O66" s="89"/>
      <c r="P66" s="89"/>
      <c r="Q66" s="89"/>
      <c r="R66" s="89"/>
    </row>
    <row r="67" spans="1:18" s="15" customFormat="1" ht="30" x14ac:dyDescent="0.35">
      <c r="A67" s="89"/>
      <c r="B67" s="224" t="str">
        <f>LEFT(B66,SEARCH(",",B66))&amp;" value"</f>
        <v>Precious stones (other than diamonds) (7103), value</v>
      </c>
      <c r="C67" s="89"/>
      <c r="D67" s="240">
        <v>59204</v>
      </c>
      <c r="E67" s="89"/>
      <c r="F67" s="123" t="s">
        <v>98</v>
      </c>
      <c r="G67" s="162"/>
      <c r="H67" s="97" t="s">
        <v>1932</v>
      </c>
      <c r="I67" s="89"/>
      <c r="J67" s="219" t="s">
        <v>96</v>
      </c>
      <c r="K67" s="89"/>
      <c r="L67" s="89"/>
      <c r="M67" s="89"/>
      <c r="N67" s="89"/>
      <c r="O67" s="89"/>
      <c r="P67" s="89"/>
      <c r="Q67" s="89"/>
      <c r="R67" s="89"/>
    </row>
    <row r="68" spans="1:18" s="15" customFormat="1" ht="15" x14ac:dyDescent="0.35">
      <c r="A68" s="89"/>
      <c r="B68" s="217" t="s">
        <v>86</v>
      </c>
      <c r="C68" s="89"/>
      <c r="D68" s="123" t="s">
        <v>87</v>
      </c>
      <c r="E68" s="89"/>
      <c r="F68" s="123" t="s">
        <v>100</v>
      </c>
      <c r="G68" s="162"/>
      <c r="H68" s="97"/>
      <c r="I68" s="89"/>
      <c r="J68" s="219"/>
      <c r="K68" s="89"/>
      <c r="L68" s="89"/>
      <c r="M68" s="89"/>
      <c r="N68" s="89"/>
      <c r="O68" s="89"/>
      <c r="P68" s="89"/>
      <c r="Q68" s="89"/>
      <c r="R68" s="89"/>
    </row>
    <row r="69" spans="1:18" s="15" customFormat="1" ht="15" x14ac:dyDescent="0.35">
      <c r="A69" s="89"/>
      <c r="B69" s="225" t="str">
        <f>LEFT(B68,SEARCH(",",B68))&amp;" value"</f>
        <v>Add commodities here, value</v>
      </c>
      <c r="C69" s="89"/>
      <c r="D69" s="124" t="s">
        <v>87</v>
      </c>
      <c r="E69" s="89"/>
      <c r="F69" s="124" t="s">
        <v>98</v>
      </c>
      <c r="G69" s="163"/>
      <c r="H69" s="98" t="s">
        <v>94</v>
      </c>
      <c r="I69" s="89"/>
      <c r="J69" s="220" t="s">
        <v>96</v>
      </c>
      <c r="K69" s="89"/>
      <c r="L69" s="89"/>
      <c r="M69" s="89"/>
      <c r="N69" s="89"/>
      <c r="O69" s="89"/>
      <c r="P69" s="89"/>
      <c r="Q69" s="89"/>
      <c r="R69" s="89"/>
    </row>
    <row r="70" spans="1:18" s="15" customFormat="1" ht="15" x14ac:dyDescent="0.35">
      <c r="A70" s="89"/>
      <c r="B70" s="30"/>
      <c r="C70" s="89"/>
      <c r="D70" s="60"/>
      <c r="E70" s="89"/>
      <c r="F70" s="60"/>
      <c r="G70" s="139"/>
      <c r="H70" s="62"/>
      <c r="I70" s="89"/>
      <c r="J70" s="89"/>
      <c r="K70" s="89"/>
      <c r="L70" s="89"/>
      <c r="M70" s="89"/>
      <c r="N70" s="89"/>
      <c r="O70" s="89"/>
      <c r="P70" s="89"/>
      <c r="Q70" s="89"/>
      <c r="R70" s="89"/>
    </row>
    <row r="71" spans="1:18" s="15" customFormat="1" ht="15" x14ac:dyDescent="0.35">
      <c r="A71" s="89"/>
      <c r="B71"/>
      <c r="C71"/>
      <c r="D71"/>
      <c r="E71"/>
      <c r="F71"/>
      <c r="G71"/>
      <c r="H71"/>
      <c r="I71"/>
      <c r="J71"/>
      <c r="K71" s="89"/>
      <c r="L71" s="89"/>
      <c r="M71" s="89"/>
      <c r="N71" s="89"/>
      <c r="O71" s="89"/>
      <c r="P71" s="89"/>
      <c r="Q71" s="89"/>
      <c r="R71" s="89"/>
    </row>
    <row r="72" spans="1:18" s="15" customFormat="1" ht="15" x14ac:dyDescent="0.35">
      <c r="A72" s="89"/>
      <c r="B72" s="227" t="s">
        <v>109</v>
      </c>
      <c r="C72" s="89"/>
      <c r="D72" s="139"/>
      <c r="E72" s="89"/>
      <c r="F72" s="61"/>
      <c r="G72" s="18"/>
      <c r="H72" s="18"/>
      <c r="I72" s="89"/>
      <c r="J72" s="218"/>
      <c r="K72" s="89"/>
      <c r="L72" s="89"/>
      <c r="M72" s="89"/>
      <c r="N72" s="89"/>
      <c r="O72" s="89"/>
      <c r="P72" s="89"/>
      <c r="Q72" s="89"/>
      <c r="R72" s="89"/>
    </row>
    <row r="73" spans="1:18" s="15" customFormat="1" ht="30" x14ac:dyDescent="0.35">
      <c r="A73" s="89"/>
      <c r="B73" s="228" t="s">
        <v>110</v>
      </c>
      <c r="C73" s="89"/>
      <c r="D73" s="210"/>
      <c r="E73" s="89"/>
      <c r="F73" s="129" t="s">
        <v>1949</v>
      </c>
      <c r="G73" s="139"/>
      <c r="H73" s="62"/>
      <c r="I73" s="89"/>
      <c r="J73" s="219"/>
      <c r="K73" s="89"/>
      <c r="L73" s="89"/>
      <c r="M73" s="89"/>
      <c r="N73" s="89"/>
      <c r="O73" s="89"/>
      <c r="P73" s="89"/>
      <c r="Q73" s="89"/>
      <c r="R73" s="89"/>
    </row>
    <row r="74" spans="1:18" s="15" customFormat="1" ht="45" x14ac:dyDescent="0.35">
      <c r="A74" s="89"/>
      <c r="B74" s="229" t="s">
        <v>111</v>
      </c>
      <c r="C74" s="89"/>
      <c r="D74" s="239">
        <v>3941087494</v>
      </c>
      <c r="E74" s="89"/>
      <c r="F74" s="143" t="s">
        <v>98</v>
      </c>
      <c r="G74" s="139"/>
      <c r="H74" s="62"/>
      <c r="I74" s="89"/>
      <c r="J74" s="243" t="s">
        <v>1948</v>
      </c>
      <c r="K74" s="89"/>
      <c r="L74" s="89"/>
      <c r="M74" s="89"/>
      <c r="N74" s="89"/>
      <c r="O74" s="89"/>
      <c r="P74" s="89"/>
      <c r="Q74" s="89"/>
      <c r="R74" s="89"/>
    </row>
    <row r="75" spans="1:18" s="15" customFormat="1" ht="15" x14ac:dyDescent="0.35">
      <c r="A75" s="89"/>
      <c r="B75" s="215" t="s">
        <v>112</v>
      </c>
      <c r="C75" s="89"/>
      <c r="D75" s="143" t="s">
        <v>87</v>
      </c>
      <c r="E75" s="89"/>
      <c r="F75" s="143" t="s">
        <v>98</v>
      </c>
      <c r="G75" s="139"/>
      <c r="H75" s="62"/>
      <c r="I75" s="89"/>
      <c r="J75" s="219"/>
      <c r="K75" s="89"/>
      <c r="L75" s="89"/>
      <c r="M75" s="89"/>
      <c r="N75" s="89"/>
      <c r="O75" s="89"/>
      <c r="P75" s="89"/>
      <c r="Q75" s="89"/>
      <c r="R75" s="89"/>
    </row>
    <row r="76" spans="1:18" s="15" customFormat="1" ht="15" x14ac:dyDescent="0.35">
      <c r="A76" s="89"/>
      <c r="B76" s="215" t="s">
        <v>113</v>
      </c>
      <c r="C76" s="89"/>
      <c r="D76" s="143"/>
      <c r="E76" s="89"/>
      <c r="F76" s="143" t="s">
        <v>98</v>
      </c>
      <c r="G76" s="139"/>
      <c r="H76" s="62"/>
      <c r="I76" s="89"/>
      <c r="J76" s="219"/>
      <c r="K76" s="89"/>
      <c r="L76" s="89"/>
      <c r="M76" s="89"/>
      <c r="N76" s="89"/>
      <c r="O76" s="89"/>
      <c r="P76" s="89"/>
      <c r="Q76" s="89"/>
      <c r="R76" s="89"/>
    </row>
    <row r="77" spans="1:18" s="15" customFormat="1" ht="45" x14ac:dyDescent="0.35">
      <c r="A77" s="89"/>
      <c r="B77" s="230" t="s">
        <v>114</v>
      </c>
      <c r="C77" s="89"/>
      <c r="D77" s="239">
        <v>27553445378</v>
      </c>
      <c r="E77" s="89"/>
      <c r="F77" s="143" t="s">
        <v>98</v>
      </c>
      <c r="G77" s="139"/>
      <c r="H77" s="62"/>
      <c r="I77" s="89"/>
      <c r="J77" s="243" t="s">
        <v>1898</v>
      </c>
      <c r="K77" s="89"/>
      <c r="L77" s="89"/>
      <c r="M77" s="89"/>
      <c r="N77" s="89"/>
      <c r="O77" s="89"/>
      <c r="P77" s="89"/>
      <c r="Q77" s="89"/>
      <c r="R77" s="89"/>
    </row>
    <row r="78" spans="1:18" s="15" customFormat="1" ht="45" x14ac:dyDescent="0.35">
      <c r="A78" s="89"/>
      <c r="B78" s="230" t="s">
        <v>115</v>
      </c>
      <c r="C78" s="89"/>
      <c r="D78" s="239">
        <v>1631389026</v>
      </c>
      <c r="E78" s="89"/>
      <c r="F78" s="143" t="s">
        <v>98</v>
      </c>
      <c r="G78" s="139"/>
      <c r="H78" s="62"/>
      <c r="I78" s="89"/>
      <c r="J78" s="243" t="s">
        <v>1899</v>
      </c>
      <c r="K78" s="89"/>
      <c r="L78" s="89"/>
      <c r="M78" s="89"/>
      <c r="N78" s="89"/>
      <c r="O78" s="89"/>
      <c r="P78" s="89"/>
      <c r="Q78" s="89"/>
      <c r="R78" s="89"/>
    </row>
    <row r="79" spans="1:18" s="15" customFormat="1" ht="53.4" customHeight="1" x14ac:dyDescent="0.35">
      <c r="A79" s="89"/>
      <c r="B79" s="230" t="s">
        <v>116</v>
      </c>
      <c r="C79" s="89"/>
      <c r="D79" s="239">
        <v>6035590706</v>
      </c>
      <c r="E79" s="89"/>
      <c r="F79" s="143" t="s">
        <v>98</v>
      </c>
      <c r="G79" s="139"/>
      <c r="H79" s="62"/>
      <c r="I79" s="89"/>
      <c r="J79" s="243" t="s">
        <v>1900</v>
      </c>
      <c r="K79" s="89"/>
      <c r="L79" s="89"/>
      <c r="M79" s="89"/>
      <c r="N79" s="89"/>
      <c r="O79" s="89"/>
      <c r="P79" s="89"/>
      <c r="Q79" s="89"/>
      <c r="R79" s="89"/>
    </row>
    <row r="80" spans="1:18" s="15" customFormat="1" ht="25.75" customHeight="1" x14ac:dyDescent="0.35">
      <c r="A80" s="89"/>
      <c r="B80" s="230" t="s">
        <v>117</v>
      </c>
      <c r="C80" s="89"/>
      <c r="D80" s="239">
        <v>7215400000</v>
      </c>
      <c r="E80" s="89"/>
      <c r="F80" s="143" t="s">
        <v>98</v>
      </c>
      <c r="G80" s="139"/>
      <c r="H80" s="62"/>
      <c r="I80" s="89"/>
      <c r="J80" s="219"/>
      <c r="K80" s="89"/>
      <c r="L80" s="89"/>
      <c r="M80" s="89"/>
      <c r="N80" s="89"/>
      <c r="O80" s="89"/>
      <c r="P80" s="89"/>
      <c r="Q80" s="89"/>
      <c r="R80" s="89"/>
    </row>
    <row r="81" spans="1:18" s="15" customFormat="1" ht="28.75" customHeight="1" x14ac:dyDescent="0.35">
      <c r="A81" s="89"/>
      <c r="B81" s="230" t="s">
        <v>118</v>
      </c>
      <c r="C81" s="89"/>
      <c r="D81" s="239">
        <v>10538900000</v>
      </c>
      <c r="E81" s="89"/>
      <c r="F81" s="143" t="s">
        <v>98</v>
      </c>
      <c r="G81" s="139"/>
      <c r="H81" s="62"/>
      <c r="I81" s="89"/>
      <c r="J81" s="219"/>
      <c r="K81" s="89"/>
      <c r="L81" s="89"/>
      <c r="M81" s="89"/>
      <c r="N81" s="89"/>
      <c r="O81" s="89"/>
      <c r="P81" s="89"/>
      <c r="Q81" s="89"/>
      <c r="R81" s="89"/>
    </row>
    <row r="82" spans="1:18" s="15" customFormat="1" ht="22.75" customHeight="1" x14ac:dyDescent="0.35">
      <c r="A82" s="89"/>
      <c r="B82" s="230" t="s">
        <v>119</v>
      </c>
      <c r="C82" s="89"/>
      <c r="D82" s="239">
        <v>65284</v>
      </c>
      <c r="E82" s="89"/>
      <c r="F82" s="143" t="s">
        <v>120</v>
      </c>
      <c r="G82" s="139"/>
      <c r="H82" s="62"/>
      <c r="I82" s="89"/>
      <c r="J82" s="219" t="s">
        <v>1950</v>
      </c>
      <c r="K82" s="89"/>
      <c r="L82" s="89"/>
      <c r="M82" s="89"/>
      <c r="N82" s="89"/>
      <c r="O82" s="89"/>
      <c r="P82" s="89"/>
      <c r="Q82" s="89"/>
      <c r="R82" s="89"/>
    </row>
    <row r="83" spans="1:18" s="15" customFormat="1" ht="15" x14ac:dyDescent="0.35">
      <c r="A83" s="89"/>
      <c r="B83" s="230" t="s">
        <v>121</v>
      </c>
      <c r="C83" s="89"/>
      <c r="D83" s="239">
        <v>8069</v>
      </c>
      <c r="E83" s="89"/>
      <c r="F83" s="143" t="s">
        <v>120</v>
      </c>
      <c r="G83" s="139"/>
      <c r="H83" s="62"/>
      <c r="I83" s="89"/>
      <c r="J83" s="219" t="s">
        <v>1950</v>
      </c>
      <c r="K83" s="89"/>
      <c r="L83" s="89"/>
      <c r="M83" s="89"/>
      <c r="N83" s="89"/>
      <c r="O83" s="89"/>
      <c r="P83" s="89"/>
      <c r="Q83" s="89"/>
      <c r="R83" s="89"/>
    </row>
    <row r="84" spans="1:18" s="15" customFormat="1" ht="15" x14ac:dyDescent="0.35">
      <c r="A84" s="89"/>
      <c r="B84" s="230" t="s">
        <v>122</v>
      </c>
      <c r="C84" s="89"/>
      <c r="D84" s="239">
        <v>73353</v>
      </c>
      <c r="E84" s="89"/>
      <c r="F84" s="143" t="s">
        <v>120</v>
      </c>
      <c r="G84" s="139"/>
      <c r="H84" s="62"/>
      <c r="I84" s="89"/>
      <c r="J84" s="219"/>
      <c r="K84" s="89"/>
      <c r="L84" s="89"/>
      <c r="M84" s="89"/>
      <c r="N84" s="89"/>
      <c r="O84" s="89"/>
      <c r="P84" s="89"/>
      <c r="Q84" s="89"/>
      <c r="R84" s="89"/>
    </row>
    <row r="85" spans="1:18" s="15" customFormat="1" ht="15" x14ac:dyDescent="0.35">
      <c r="A85" s="89"/>
      <c r="B85" s="230" t="s">
        <v>123</v>
      </c>
      <c r="C85" s="89"/>
      <c r="D85" s="239">
        <v>1833825</v>
      </c>
      <c r="E85" s="89"/>
      <c r="F85" s="143" t="s">
        <v>120</v>
      </c>
      <c r="G85" s="139"/>
      <c r="H85" s="62"/>
      <c r="I85" s="89"/>
      <c r="J85" s="219"/>
      <c r="K85" s="89"/>
      <c r="L85" s="89"/>
      <c r="M85" s="89"/>
      <c r="N85" s="89"/>
      <c r="O85" s="89"/>
      <c r="P85" s="89"/>
      <c r="Q85" s="89"/>
      <c r="R85" s="89"/>
    </row>
    <row r="86" spans="1:18" s="15" customFormat="1" ht="15" x14ac:dyDescent="0.35">
      <c r="A86" s="89"/>
      <c r="B86" s="230" t="s">
        <v>124</v>
      </c>
      <c r="C86" s="89"/>
      <c r="D86" s="143" t="s">
        <v>87</v>
      </c>
      <c r="E86" s="89"/>
      <c r="F86" s="143" t="s">
        <v>98</v>
      </c>
      <c r="G86" s="139"/>
      <c r="H86" s="62"/>
      <c r="I86" s="89"/>
      <c r="J86" s="219"/>
      <c r="K86" s="89"/>
      <c r="L86" s="89"/>
      <c r="M86" s="89"/>
      <c r="N86" s="89"/>
      <c r="O86" s="89"/>
      <c r="P86" s="89"/>
      <c r="Q86" s="89"/>
      <c r="R86" s="89"/>
    </row>
    <row r="87" spans="1:18" ht="16" x14ac:dyDescent="0.35">
      <c r="B87" s="231" t="s">
        <v>125</v>
      </c>
      <c r="C87" s="89"/>
      <c r="D87" s="144" t="s">
        <v>87</v>
      </c>
      <c r="E87" s="89"/>
      <c r="F87" s="144" t="s">
        <v>98</v>
      </c>
      <c r="G87" s="139"/>
      <c r="H87" s="62"/>
      <c r="I87" s="89"/>
      <c r="J87" s="220"/>
    </row>
    <row r="88" spans="1:18" ht="16" x14ac:dyDescent="0.35">
      <c r="B88" s="21"/>
      <c r="C88" s="89"/>
      <c r="D88" s="62"/>
      <c r="E88" s="89"/>
      <c r="F88" s="21"/>
      <c r="G88" s="18"/>
      <c r="H88" s="21"/>
      <c r="I88" s="89"/>
      <c r="J88" s="89"/>
    </row>
    <row r="89" spans="1:18" ht="16" x14ac:dyDescent="0.35">
      <c r="B89" s="155" t="s">
        <v>126</v>
      </c>
      <c r="C89" s="89"/>
      <c r="D89" s="62"/>
      <c r="E89" s="89"/>
      <c r="F89" s="21"/>
      <c r="G89" s="18"/>
      <c r="H89" s="21"/>
      <c r="I89" s="89"/>
      <c r="J89" s="89"/>
    </row>
    <row r="90" spans="1:18" ht="16" x14ac:dyDescent="0.35">
      <c r="B90" s="89"/>
      <c r="C90" s="89"/>
      <c r="D90" s="89"/>
      <c r="E90" s="89"/>
      <c r="F90" s="89"/>
      <c r="G90" s="102"/>
      <c r="H90" s="89"/>
      <c r="I90" s="89"/>
      <c r="J90" s="89"/>
    </row>
    <row r="92" spans="1:18" ht="16" x14ac:dyDescent="0.35"/>
    <row r="93" spans="1:18" ht="16" x14ac:dyDescent="0.35"/>
    <row r="94" spans="1:18" ht="16" x14ac:dyDescent="0.35"/>
    <row r="95" spans="1:18" ht="16" x14ac:dyDescent="0.35"/>
    <row r="96" spans="1:18" ht="16" x14ac:dyDescent="0.35"/>
    <row r="97" ht="16" x14ac:dyDescent="0.35"/>
    <row r="98" ht="16" x14ac:dyDescent="0.35"/>
    <row r="99" ht="16" x14ac:dyDescent="0.35"/>
    <row r="100" ht="16" x14ac:dyDescent="0.35"/>
    <row r="101" ht="16" x14ac:dyDescent="0.35"/>
    <row r="102" ht="16" x14ac:dyDescent="0.35"/>
    <row r="103" ht="16" x14ac:dyDescent="0.35"/>
    <row r="104" ht="16" x14ac:dyDescent="0.35"/>
    <row r="105" ht="16" x14ac:dyDescent="0.35"/>
    <row r="106" ht="16" x14ac:dyDescent="0.35"/>
    <row r="107" ht="16" x14ac:dyDescent="0.35"/>
    <row r="108" ht="16" x14ac:dyDescent="0.35"/>
  </sheetData>
  <mergeCells count="6">
    <mergeCell ref="B13:J13"/>
    <mergeCell ref="B4:J4"/>
    <mergeCell ref="B9:J9"/>
    <mergeCell ref="B10:J10"/>
    <mergeCell ref="B11:J11"/>
    <mergeCell ref="B12:J12"/>
  </mergeCells>
  <dataValidations count="22">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33:D50 D21:D26 D56:D69"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56 F43 F37 F39 F41 F49 F33 F58 F60 F66 F62 F64 F68 F35 F47 F45 F21:F26" xr:uid="{00000000-0002-0000-0200-000003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81"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79"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8"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77"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74:D75"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80" xr:uid="{ED4DF579-1686-4281-AC50-CFFF2A86B791}">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84"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85"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86:F87 F74:F81"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86"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87"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37 B39 B41 B43 B45 B49 B66 B68 B33 B35 B60 B62 B64 B56 B58 B47 B21:B26" xr:uid="{8E4A7729-626F-4674-B975-3B334A3975DE}">
      <formula1>Commodities_list</formula1>
    </dataValidation>
    <dataValidation type="whole" allowBlank="1" showInputMessage="1" showErrorMessage="1" errorTitle="Please do not edit these cells" error="Please do not edit these cells" sqref="B77:B87 B72:B74" xr:uid="{41BDBFD2-EE60-47A7-B7DF-916D7BB2FB21}">
      <formula1>4</formula1>
      <formula2>5</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82:F85" xr:uid="{541820E9-9F26-4712-A681-25A67BF16B28}">
      <formula1>0</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83"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82" xr:uid="{D06DCB01-0C0E-444C-9C6D-1307A8C5A77D}">
      <formula1>2</formula1>
    </dataValidation>
    <dataValidation type="whole" showInputMessage="1" showErrorMessage="1" sqref="B31:B32 B34 B69 C37 C39 C41 C43 C45 D29:D32 B57 B59 B61 B63 B65 B67 F88:H88 C72:C87 B88:D88 J88 B1:J1 C47 K1:K24 C29:C35 E18:E26 I18:I26 B19:B20 G21:H26 D14 G14:H14 F29:G30 H30 I14:J16 C18:C26 G18:H18 D18:D20 K26 A1:A52 B48:C48 B46:C46 B36:C36 B44:C44 B42:C42 B40:C40 B38:C38 D16 G16:H16 B14:C16 E14:F16 B27:J27 B53:B55 F53:H53 D53:D55 D51 F51:H51 C49:C51 B50:B51 E29:E51 I29:I51 J51 J70 E72:E88 I72:I88 D72:D73 F72 G72:H87 F70:H70 B70:D70 C53:C69 I53:I70 E53:E70" xr:uid="{6A93E331-6DF3-4956-AEDE-9E6DEEE23BF9}">
      <formula1>999999</formula1>
      <formula2>99999999</formula2>
    </dataValidation>
    <dataValidation showInputMessage="1" showErrorMessage="1" sqref="B29:B30" xr:uid="{E96A8412-175F-4338-B466-F567B8680AE6}"/>
    <dataValidation type="textLength" allowBlank="1" showInputMessage="1" showErrorMessage="1" sqref="J72:J87 F18 G31:H50 H29 J29:J50 J18:J26 J53:J69 G54:H70" xr:uid="{ECF840E1-BECD-4B6A-B1FB-476E3B5C3F3A}">
      <formula1>0</formula1>
      <formula2>350</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ASM informal sector -GDP-" prompt="Gross value added refers to the absolute number representing extractives' share of GDP._x000a__x000a_Please input only numbers in this cell. If other information is required, include this in comment section." sqref="D76" xr:uid="{3608DBE1-7059-4978-A03B-D390225F93EE}">
      <formula1>2</formula1>
    </dataValidation>
  </dataValidations>
  <hyperlinks>
    <hyperlink ref="B72" r:id="rId1" location="r6-3" display="EITI Requirement 6.3" xr:uid="{00000000-0004-0000-0200-00001C000000}"/>
    <hyperlink ref="B74" r:id="rId2" xr:uid="{C617A177-3D20-4FE6-A273-853EDEC861A7}"/>
    <hyperlink ref="B53" r:id="rId3" location="r3-3" display="EITI Requirement 3.3" xr:uid="{00000000-0004-0000-0200-00000E000000}"/>
    <hyperlink ref="B18" r:id="rId4" location="r3-1" display="EITI Requirement 3.1" xr:uid="{A8E44E74-5E75-4701-B1F9-E8409ECABD49}"/>
    <hyperlink ref="B89" location="'3_Entities and projects List'!A1" display="Continue to 3_Entities and projects list" xr:uid="{B51CB2F2-99CC-43D0-B27C-A352F40588B2}"/>
  </hyperlinks>
  <pageMargins left="0.25" right="0.25" top="0.75" bottom="0.75" header="0.3" footer="0.3"/>
  <pageSetup paperSize="9" scale="69" fitToHeight="0" orientation="landscape" horizontalDpi="2400" verticalDpi="2400" r:id="rId5"/>
  <tableParts count="4">
    <tablePart r:id="rId6"/>
    <tablePart r:id="rId7"/>
    <tablePart r:id="rId8"/>
    <tablePart r:id="rId9"/>
  </tableParts>
  <extLst>
    <ext xmlns:x14="http://schemas.microsoft.com/office/spreadsheetml/2009/9/main" uri="{CCE6A557-97BC-4b89-ADB6-D9C93CAAB3DF}">
      <x14:dataValidations xmlns:xm="http://schemas.microsoft.com/office/excel/2006/main" count="2">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F38:G38 F40:G40 F42:G42 F44:G44 F50:G50 F34:G34 F59:G59 F61:G61 F63:G63 F65:G65 F67:G67 F69:G69 F36:G36 F46:G46 F48:G48 F57:G57</xm:sqref>
        </x14:dataValidation>
        <x14:dataValidation type="list" allowBlank="1" showInputMessage="1" showErrorMessage="1" xr:uid="{00000000-0002-0000-0200-000005000000}">
          <x14:formula1>
            <xm:f>Lists!$K$3:$K$7</xm:f>
          </x14:formula1>
          <xm:sqref>D89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A1:T102"/>
  <sheetViews>
    <sheetView showGridLines="0" topLeftCell="A42" zoomScale="85" zoomScaleNormal="85" workbookViewId="0">
      <selection activeCell="B32" sqref="B32"/>
    </sheetView>
  </sheetViews>
  <sheetFormatPr defaultColWidth="4" defaultRowHeight="24" customHeight="1" x14ac:dyDescent="0.35"/>
  <cols>
    <col min="1" max="1" width="4" style="15"/>
    <col min="2" max="2" width="48.6328125" style="15" customWidth="1"/>
    <col min="3" max="3" width="32.453125" style="15" customWidth="1"/>
    <col min="4" max="4" width="38.6328125" style="15" customWidth="1"/>
    <col min="5" max="5" width="37.08984375" style="15" bestFit="1" customWidth="1"/>
    <col min="6" max="6" width="21.54296875" style="15" customWidth="1"/>
    <col min="7" max="7" width="22.08984375" style="15" customWidth="1"/>
    <col min="8" max="9" width="26.453125" style="15" customWidth="1"/>
    <col min="10" max="10" width="33.54296875" style="15" bestFit="1" customWidth="1"/>
    <col min="11" max="11" width="19.6328125" style="15" customWidth="1"/>
    <col min="12" max="12" width="18.54296875" style="15" customWidth="1"/>
    <col min="13" max="13" width="20.54296875" style="15" customWidth="1"/>
    <col min="14" max="14" width="12.453125" style="15" customWidth="1"/>
    <col min="15" max="15" width="9.453125" style="15" customWidth="1"/>
    <col min="16" max="16" width="17" style="15" customWidth="1"/>
    <col min="17" max="17" width="17.08984375" style="15" customWidth="1"/>
    <col min="18" max="28" width="4" style="15"/>
    <col min="29" max="29" width="12.36328125" style="15" bestFit="1" customWidth="1"/>
    <col min="30" max="16384" width="4" style="15"/>
  </cols>
  <sheetData>
    <row r="1" spans="1:17" ht="15" x14ac:dyDescent="0.35">
      <c r="A1" s="89"/>
      <c r="B1" s="89"/>
      <c r="C1" s="89"/>
      <c r="D1" s="89"/>
      <c r="E1" s="89"/>
      <c r="F1" s="89"/>
      <c r="G1" s="89"/>
      <c r="H1" s="89"/>
      <c r="I1" s="89"/>
      <c r="J1" s="89"/>
      <c r="K1" s="89"/>
      <c r="L1" s="89"/>
      <c r="M1" s="89"/>
      <c r="N1" s="89"/>
      <c r="O1" s="89"/>
      <c r="P1" s="89"/>
      <c r="Q1" s="89"/>
    </row>
    <row r="2" spans="1:17" ht="22.5" x14ac:dyDescent="0.35">
      <c r="A2" s="89"/>
      <c r="B2" s="184" t="s">
        <v>127</v>
      </c>
      <c r="C2" s="158"/>
      <c r="D2" s="158"/>
      <c r="E2" s="158"/>
      <c r="F2" s="158"/>
      <c r="G2" s="158"/>
      <c r="H2" s="158"/>
      <c r="I2" s="158"/>
      <c r="J2" s="158"/>
      <c r="K2" s="189"/>
      <c r="L2" s="189"/>
      <c r="M2" s="189"/>
      <c r="N2" s="189"/>
      <c r="O2" s="189"/>
      <c r="P2" s="189"/>
      <c r="Q2" s="189"/>
    </row>
    <row r="3" spans="1:17" ht="20" x14ac:dyDescent="0.35">
      <c r="A3" s="89"/>
      <c r="B3" s="60" t="s">
        <v>128</v>
      </c>
      <c r="C3" s="171"/>
      <c r="D3" s="171"/>
      <c r="E3" s="171"/>
      <c r="F3" s="171"/>
      <c r="G3" s="171"/>
      <c r="H3" s="171"/>
      <c r="I3" s="171"/>
      <c r="J3" s="171"/>
      <c r="K3" s="89"/>
      <c r="L3" s="89"/>
      <c r="M3" s="89"/>
      <c r="N3" s="89"/>
      <c r="O3" s="89"/>
      <c r="P3" s="89"/>
      <c r="Q3" s="89"/>
    </row>
    <row r="4" spans="1:17" ht="10.5" customHeight="1" x14ac:dyDescent="0.35">
      <c r="A4" s="89"/>
      <c r="B4" s="172"/>
      <c r="C4" s="171"/>
      <c r="D4" s="171"/>
      <c r="E4" s="171"/>
      <c r="F4" s="171"/>
      <c r="G4" s="171"/>
      <c r="H4" s="171"/>
      <c r="I4" s="171"/>
      <c r="J4" s="171"/>
      <c r="K4" s="89"/>
      <c r="L4" s="89"/>
      <c r="M4" s="89"/>
      <c r="N4" s="89"/>
      <c r="O4" s="89"/>
      <c r="P4" s="89"/>
      <c r="Q4" s="89"/>
    </row>
    <row r="5" spans="1:17" ht="16" x14ac:dyDescent="0.35">
      <c r="A5" s="89"/>
      <c r="B5" s="259" t="s">
        <v>28</v>
      </c>
      <c r="C5" s="259"/>
      <c r="D5" s="259"/>
      <c r="E5" s="259"/>
      <c r="F5" s="259"/>
      <c r="G5" s="259"/>
      <c r="H5" s="259"/>
      <c r="I5" s="259"/>
      <c r="J5" s="259"/>
      <c r="K5" s="89"/>
      <c r="L5" s="89"/>
      <c r="M5" s="89"/>
      <c r="N5" s="89"/>
      <c r="O5" s="89"/>
      <c r="P5" s="89"/>
      <c r="Q5" s="89"/>
    </row>
    <row r="6" spans="1:17" ht="15.75" customHeight="1" x14ac:dyDescent="0.35">
      <c r="A6" s="89"/>
      <c r="B6" s="267" t="s">
        <v>129</v>
      </c>
      <c r="C6" s="267"/>
      <c r="D6" s="267"/>
      <c r="E6" s="267"/>
      <c r="F6" s="267"/>
      <c r="G6" s="267"/>
      <c r="H6" s="207"/>
      <c r="I6" s="207"/>
      <c r="J6" s="207"/>
      <c r="K6" s="89"/>
      <c r="L6" s="89"/>
      <c r="M6" s="89"/>
      <c r="N6" s="89"/>
      <c r="O6" s="89"/>
      <c r="P6" s="89"/>
      <c r="Q6" s="89"/>
    </row>
    <row r="7" spans="1:17" ht="15" x14ac:dyDescent="0.35">
      <c r="A7" s="89"/>
      <c r="B7" s="268" t="s">
        <v>130</v>
      </c>
      <c r="C7" s="268"/>
      <c r="D7" s="268"/>
      <c r="E7" s="268"/>
      <c r="F7" s="268"/>
      <c r="G7" s="173"/>
      <c r="H7" s="173"/>
      <c r="I7" s="173"/>
      <c r="J7" s="173"/>
      <c r="K7" s="89"/>
      <c r="L7" s="89"/>
      <c r="M7" s="89"/>
      <c r="N7" s="89"/>
      <c r="O7" s="89"/>
      <c r="P7" s="89"/>
      <c r="Q7" s="89"/>
    </row>
    <row r="8" spans="1:17" ht="15" x14ac:dyDescent="0.35">
      <c r="A8" s="89"/>
      <c r="B8" s="267" t="s">
        <v>131</v>
      </c>
      <c r="C8" s="267"/>
      <c r="D8" s="267"/>
      <c r="E8" s="267"/>
      <c r="F8" s="267"/>
      <c r="G8" s="267"/>
      <c r="H8" s="267"/>
      <c r="I8" s="267"/>
      <c r="J8" s="267"/>
      <c r="K8" s="89"/>
      <c r="L8" s="89"/>
      <c r="M8" s="89"/>
      <c r="N8" s="89"/>
      <c r="O8" s="89"/>
      <c r="P8" s="89"/>
      <c r="Q8" s="89"/>
    </row>
    <row r="9" spans="1:17" ht="15" x14ac:dyDescent="0.35">
      <c r="A9" s="89"/>
      <c r="B9" s="269" t="s">
        <v>132</v>
      </c>
      <c r="C9" s="269"/>
      <c r="D9" s="269"/>
      <c r="E9" s="269"/>
      <c r="F9" s="269"/>
      <c r="G9" s="269"/>
      <c r="H9" s="173"/>
      <c r="I9" s="173"/>
      <c r="J9" s="173"/>
      <c r="K9" s="89"/>
      <c r="L9" s="89"/>
      <c r="M9" s="89"/>
      <c r="N9" s="89"/>
      <c r="O9" s="89"/>
      <c r="P9" s="89"/>
      <c r="Q9" s="89"/>
    </row>
    <row r="10" spans="1:17" ht="15" x14ac:dyDescent="0.35">
      <c r="A10" s="89"/>
      <c r="B10" s="267" t="s">
        <v>133</v>
      </c>
      <c r="C10" s="267"/>
      <c r="D10" s="267"/>
      <c r="E10" s="267"/>
      <c r="F10" s="267"/>
      <c r="G10" s="267"/>
      <c r="H10" s="267"/>
      <c r="I10" s="267"/>
      <c r="J10" s="267"/>
      <c r="K10" s="89"/>
      <c r="L10" s="89"/>
      <c r="M10" s="89"/>
      <c r="N10" s="89"/>
      <c r="O10" s="89"/>
      <c r="P10" s="89"/>
      <c r="Q10" s="89"/>
    </row>
    <row r="11" spans="1:17" ht="15" x14ac:dyDescent="0.4">
      <c r="A11" s="89"/>
      <c r="B11" s="260" t="s">
        <v>134</v>
      </c>
      <c r="C11" s="260"/>
      <c r="D11" s="260"/>
      <c r="E11" s="260"/>
      <c r="F11" s="260"/>
      <c r="G11" s="260"/>
      <c r="H11" s="260"/>
      <c r="I11" s="260"/>
      <c r="J11" s="260"/>
      <c r="K11" s="89"/>
      <c r="L11" s="89"/>
      <c r="M11" s="89"/>
      <c r="N11" s="89"/>
      <c r="O11" s="89"/>
      <c r="P11" s="89"/>
      <c r="Q11" s="89"/>
    </row>
    <row r="12" spans="1:17" ht="15" x14ac:dyDescent="0.35">
      <c r="A12" s="89"/>
      <c r="B12" s="89"/>
      <c r="C12" s="89"/>
      <c r="D12" s="89"/>
      <c r="E12" s="89"/>
      <c r="F12" s="89"/>
      <c r="G12" s="89"/>
      <c r="H12" s="89"/>
      <c r="I12" s="89"/>
      <c r="J12" s="89"/>
      <c r="K12" s="89"/>
      <c r="L12" s="89"/>
      <c r="M12" s="89"/>
      <c r="N12" s="89"/>
      <c r="O12" s="89"/>
      <c r="P12" s="89"/>
      <c r="Q12" s="89"/>
    </row>
    <row r="13" spans="1:17" s="26" customFormat="1" ht="23" thickBot="1" x14ac:dyDescent="0.4">
      <c r="B13" s="170" t="s">
        <v>135</v>
      </c>
      <c r="C13" s="118"/>
      <c r="D13" s="118"/>
      <c r="E13" s="118"/>
      <c r="F13" s="118"/>
      <c r="G13" s="118"/>
      <c r="H13" s="118"/>
      <c r="I13" s="118"/>
      <c r="J13" s="118"/>
    </row>
    <row r="14" spans="1:17" s="26" customFormat="1" ht="19.5" thickBot="1" x14ac:dyDescent="0.4">
      <c r="B14" s="275" t="s">
        <v>136</v>
      </c>
      <c r="C14" s="276"/>
      <c r="D14" s="277"/>
      <c r="E14" s="118"/>
      <c r="F14" s="119" t="s">
        <v>137</v>
      </c>
      <c r="G14" s="120"/>
      <c r="H14" s="121"/>
      <c r="I14" s="118"/>
      <c r="J14" s="118"/>
    </row>
    <row r="15" spans="1:17" s="26" customFormat="1" ht="41.4" customHeight="1" x14ac:dyDescent="0.35">
      <c r="B15" s="63" t="s">
        <v>138</v>
      </c>
      <c r="C15" s="63" t="s">
        <v>139</v>
      </c>
      <c r="D15" s="89" t="s">
        <v>140</v>
      </c>
      <c r="E15" s="89" t="s">
        <v>141</v>
      </c>
      <c r="F15" s="117" t="s">
        <v>142</v>
      </c>
      <c r="G15" s="117" t="s">
        <v>143</v>
      </c>
      <c r="H15" s="117" t="s">
        <v>144</v>
      </c>
      <c r="I15" s="64"/>
      <c r="J15" s="65"/>
    </row>
    <row r="16" spans="1:17" s="26" customFormat="1" ht="15" x14ac:dyDescent="0.35">
      <c r="B16" s="89" t="s">
        <v>1993</v>
      </c>
      <c r="C16" s="89" t="s">
        <v>168</v>
      </c>
      <c r="D16" s="247" t="s">
        <v>192</v>
      </c>
      <c r="E16" s="106">
        <f>SUMIF(Government_revenues_table[Issuing government entity],Government_agencies[[#This Row],[Full name of entity]],Government_revenues_table[Revenue value])</f>
        <v>1454068217</v>
      </c>
      <c r="F16" s="89" t="s">
        <v>273</v>
      </c>
      <c r="G16" s="89" t="s">
        <v>273</v>
      </c>
      <c r="H16" s="89" t="s">
        <v>273</v>
      </c>
      <c r="I16" s="65"/>
      <c r="J16" s="65"/>
    </row>
    <row r="17" spans="2:15" s="26" customFormat="1" ht="15" x14ac:dyDescent="0.35">
      <c r="B17" s="89" t="s">
        <v>1902</v>
      </c>
      <c r="C17" s="89" t="s">
        <v>170</v>
      </c>
      <c r="D17" s="248">
        <v>119540000771</v>
      </c>
      <c r="E17" s="106">
        <f>SUMIF(Government_revenues_table[Issuing government entity],Government_agencies[[#This Row],[Full name of entity]],Government_revenues_table[Revenue value])</f>
        <v>74118142</v>
      </c>
      <c r="F17" s="89" t="s">
        <v>273</v>
      </c>
      <c r="G17" s="89" t="s">
        <v>273</v>
      </c>
      <c r="H17" s="89" t="s">
        <v>273</v>
      </c>
      <c r="I17" s="65"/>
      <c r="J17" s="89"/>
      <c r="M17" s="64"/>
      <c r="N17" s="64"/>
      <c r="O17" s="64"/>
    </row>
    <row r="18" spans="2:15" s="26" customFormat="1" ht="15" x14ac:dyDescent="0.35">
      <c r="B18" s="26" t="s">
        <v>1903</v>
      </c>
      <c r="C18" s="89" t="s">
        <v>148</v>
      </c>
      <c r="D18" s="248">
        <v>120140119056</v>
      </c>
      <c r="E18" s="106">
        <f>SUMIF(Government_revenues_table[Issuing government entity],Government_agencies[[#This Row],[Full name of entity]],Government_revenues_table[Revenue value])</f>
        <v>36053880</v>
      </c>
      <c r="F18" s="89" t="s">
        <v>273</v>
      </c>
      <c r="G18" s="89" t="s">
        <v>273</v>
      </c>
      <c r="H18" s="89" t="s">
        <v>273</v>
      </c>
      <c r="I18" s="65"/>
      <c r="J18" s="89"/>
      <c r="M18" s="65"/>
      <c r="N18" s="65"/>
      <c r="O18" s="65"/>
    </row>
    <row r="19" spans="2:15" s="26" customFormat="1" ht="15" x14ac:dyDescent="0.35">
      <c r="B19" s="26" t="s">
        <v>1905</v>
      </c>
      <c r="C19" s="89" t="s">
        <v>168</v>
      </c>
      <c r="D19" s="247" t="s">
        <v>192</v>
      </c>
      <c r="E19" s="66">
        <f>SUMIF(Government_revenues_table[Issuing government entity],Government_agencies[[#This Row],[Full name of entity]],Government_revenues_table[Revenue value])</f>
        <v>35965397</v>
      </c>
      <c r="F19" s="89" t="s">
        <v>273</v>
      </c>
      <c r="G19" s="89" t="s">
        <v>273</v>
      </c>
      <c r="H19" s="89" t="s">
        <v>273</v>
      </c>
      <c r="M19" s="65"/>
      <c r="N19" s="65"/>
      <c r="O19" s="65"/>
    </row>
    <row r="20" spans="2:15" s="26" customFormat="1" ht="15" x14ac:dyDescent="0.35">
      <c r="B20" s="89" t="s">
        <v>1994</v>
      </c>
      <c r="C20" s="89" t="s">
        <v>168</v>
      </c>
      <c r="D20" s="247" t="s">
        <v>192</v>
      </c>
      <c r="E20" s="66">
        <f>SUMIF(Government_revenues_table[Issuing government entity],Government_agencies[[#This Row],[Full name of entity]],Government_revenues_table[Revenue value])</f>
        <v>18926841</v>
      </c>
      <c r="F20" s="89" t="s">
        <v>273</v>
      </c>
      <c r="G20" s="89" t="s">
        <v>273</v>
      </c>
      <c r="H20" s="89" t="s">
        <v>273</v>
      </c>
      <c r="M20" s="65"/>
      <c r="N20" s="65"/>
      <c r="O20" s="65"/>
    </row>
    <row r="21" spans="2:15" s="26" customFormat="1" ht="15" x14ac:dyDescent="0.35">
      <c r="B21" s="89" t="s">
        <v>1907</v>
      </c>
      <c r="C21" s="89" t="s">
        <v>168</v>
      </c>
      <c r="D21" s="247" t="s">
        <v>192</v>
      </c>
      <c r="E21" s="66">
        <f>SUMIF(Government_revenues_table[Issuing government entity],Government_agencies[[#This Row],[Full name of entity]],Government_revenues_table[Revenue value])</f>
        <v>6137914</v>
      </c>
      <c r="F21" s="89" t="s">
        <v>273</v>
      </c>
      <c r="G21" s="89" t="s">
        <v>273</v>
      </c>
      <c r="H21" s="89" t="s">
        <v>273</v>
      </c>
      <c r="M21" s="65"/>
      <c r="N21" s="65"/>
      <c r="O21" s="65"/>
    </row>
    <row r="22" spans="2:15" s="26" customFormat="1" ht="15" x14ac:dyDescent="0.35">
      <c r="B22" s="89" t="s">
        <v>1908</v>
      </c>
      <c r="C22" s="26" t="s">
        <v>168</v>
      </c>
      <c r="D22" s="247" t="s">
        <v>192</v>
      </c>
      <c r="E22" s="66">
        <f>SUMIF(Government_revenues_table[Issuing government entity],Government_agencies[[#This Row],[Full name of entity]],Government_revenues_table[Revenue value])</f>
        <v>8111715</v>
      </c>
      <c r="F22" s="89" t="s">
        <v>273</v>
      </c>
      <c r="G22" s="89" t="s">
        <v>273</v>
      </c>
      <c r="H22" s="89" t="s">
        <v>273</v>
      </c>
      <c r="M22" s="65"/>
      <c r="N22" s="65"/>
      <c r="O22" s="65"/>
    </row>
    <row r="23" spans="2:15" s="26" customFormat="1" ht="15" x14ac:dyDescent="0.35">
      <c r="B23" s="26" t="s">
        <v>149</v>
      </c>
      <c r="C23" s="89" t="s">
        <v>145</v>
      </c>
      <c r="D23" s="247" t="s">
        <v>147</v>
      </c>
      <c r="E23" s="106">
        <f>SUMIF(Government_revenues_table[Issuing government entity],Government_agencies[[#This Row],[Full name of entity]],Government_revenues_table[Revenue value])</f>
        <v>0</v>
      </c>
      <c r="F23" s="89"/>
      <c r="G23" s="89"/>
      <c r="H23" s="89"/>
    </row>
    <row r="24" spans="2:15" s="26" customFormat="1" ht="15" x14ac:dyDescent="0.35">
      <c r="C24" s="89"/>
      <c r="D24" s="66"/>
    </row>
    <row r="25" spans="2:15" s="26" customFormat="1" ht="22.5" x14ac:dyDescent="0.35">
      <c r="B25" s="170" t="s">
        <v>150</v>
      </c>
      <c r="C25" s="170"/>
      <c r="D25" s="170"/>
      <c r="E25" s="170"/>
      <c r="F25" s="170"/>
      <c r="G25" s="170"/>
      <c r="H25" s="170"/>
      <c r="I25" s="170"/>
      <c r="J25" s="170"/>
    </row>
    <row r="26" spans="2:15" s="26" customFormat="1" ht="16.5" customHeight="1" x14ac:dyDescent="0.35">
      <c r="B26" s="21" t="s">
        <v>151</v>
      </c>
      <c r="C26" s="170"/>
      <c r="D26" s="170"/>
      <c r="E26" s="170"/>
      <c r="F26" s="170"/>
      <c r="G26" s="170"/>
      <c r="H26" s="170"/>
      <c r="I26" s="170"/>
      <c r="J26" s="170"/>
    </row>
    <row r="27" spans="2:15" s="26" customFormat="1" ht="15" x14ac:dyDescent="0.35">
      <c r="B27" s="234" t="s">
        <v>152</v>
      </c>
      <c r="C27" s="234" t="s">
        <v>153</v>
      </c>
      <c r="D27" s="234" t="s">
        <v>154</v>
      </c>
      <c r="E27" s="64"/>
      <c r="F27"/>
    </row>
    <row r="28" spans="2:15" s="26" customFormat="1" ht="15" x14ac:dyDescent="0.35">
      <c r="B28" s="232" t="s">
        <v>155</v>
      </c>
      <c r="C28" s="233" t="s">
        <v>156</v>
      </c>
      <c r="D28" s="232" t="s">
        <v>157</v>
      </c>
      <c r="F28"/>
    </row>
    <row r="29" spans="2:15" s="26" customFormat="1" ht="15.5" thickBot="1" x14ac:dyDescent="0.4">
      <c r="B29" s="65"/>
      <c r="C29" s="65"/>
      <c r="D29" s="65"/>
      <c r="F29"/>
    </row>
    <row r="30" spans="2:15" s="26" customFormat="1" ht="19.5" thickBot="1" x14ac:dyDescent="0.4">
      <c r="B30" s="275" t="s">
        <v>136</v>
      </c>
      <c r="C30" s="276"/>
      <c r="D30" s="276"/>
      <c r="E30" s="276"/>
      <c r="F30" s="276"/>
      <c r="G30" s="277"/>
      <c r="J30" s="275" t="s">
        <v>137</v>
      </c>
      <c r="K30" s="276"/>
      <c r="L30" s="276"/>
      <c r="M30" s="277"/>
    </row>
    <row r="31" spans="2:15" s="180" customFormat="1" ht="45" x14ac:dyDescent="0.4">
      <c r="B31" s="178" t="s">
        <v>158</v>
      </c>
      <c r="C31" s="181" t="s">
        <v>159</v>
      </c>
      <c r="D31" s="178" t="s">
        <v>160</v>
      </c>
      <c r="E31" s="179" t="s">
        <v>161</v>
      </c>
      <c r="F31" s="179" t="s">
        <v>162</v>
      </c>
      <c r="G31" s="182" t="s">
        <v>163</v>
      </c>
      <c r="H31" s="182" t="s">
        <v>164</v>
      </c>
      <c r="I31" s="182" t="s">
        <v>165</v>
      </c>
      <c r="J31" s="182" t="s">
        <v>166</v>
      </c>
      <c r="K31" s="182" t="s">
        <v>142</v>
      </c>
      <c r="L31" s="182" t="s">
        <v>167</v>
      </c>
      <c r="M31" s="182" t="s">
        <v>144</v>
      </c>
    </row>
    <row r="32" spans="2:15" s="26" customFormat="1" ht="60" x14ac:dyDescent="0.35">
      <c r="B32" s="89" t="s">
        <v>1934</v>
      </c>
      <c r="C32" s="89" t="s">
        <v>273</v>
      </c>
      <c r="D32" s="26" t="s">
        <v>341</v>
      </c>
      <c r="E32" s="249">
        <v>220110001482</v>
      </c>
      <c r="F32" s="89" t="s">
        <v>171</v>
      </c>
      <c r="G32" s="117" t="s">
        <v>1944</v>
      </c>
      <c r="H32"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315718371</v>
      </c>
      <c r="I32" s="244" t="s">
        <v>1910</v>
      </c>
      <c r="J32" s="245" t="s">
        <v>1937</v>
      </c>
      <c r="K32" s="67" t="s">
        <v>273</v>
      </c>
      <c r="L32" s="174" t="s">
        <v>273</v>
      </c>
      <c r="M32" s="67" t="s">
        <v>273</v>
      </c>
    </row>
    <row r="33" spans="2:17" s="26" customFormat="1" ht="30" x14ac:dyDescent="0.35">
      <c r="B33" s="89" t="s">
        <v>1911</v>
      </c>
      <c r="C33" s="89" t="s">
        <v>273</v>
      </c>
      <c r="D33" s="89" t="s">
        <v>341</v>
      </c>
      <c r="E33" s="249">
        <v>119970037529</v>
      </c>
      <c r="F33" s="89" t="s">
        <v>171</v>
      </c>
      <c r="G33" s="26" t="s">
        <v>1945</v>
      </c>
      <c r="H33"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261063438</v>
      </c>
      <c r="I33" s="244" t="s">
        <v>1912</v>
      </c>
      <c r="J33" s="245" t="s">
        <v>1937</v>
      </c>
      <c r="K33" s="67" t="s">
        <v>273</v>
      </c>
      <c r="L33" s="174" t="s">
        <v>273</v>
      </c>
      <c r="M33" s="67" t="s">
        <v>273</v>
      </c>
    </row>
    <row r="34" spans="2:17" s="26" customFormat="1" ht="30" x14ac:dyDescent="0.35">
      <c r="B34" s="26" t="s">
        <v>1913</v>
      </c>
      <c r="C34" s="26" t="s">
        <v>273</v>
      </c>
      <c r="D34" s="26" t="s">
        <v>341</v>
      </c>
      <c r="E34" s="249">
        <v>119990043254</v>
      </c>
      <c r="F34" s="89" t="s">
        <v>171</v>
      </c>
      <c r="G34" s="26" t="s">
        <v>1946</v>
      </c>
      <c r="H34"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193704133</v>
      </c>
      <c r="I34" s="244" t="s">
        <v>1915</v>
      </c>
      <c r="J34" s="245" t="s">
        <v>1937</v>
      </c>
      <c r="K34" s="67" t="s">
        <v>273</v>
      </c>
      <c r="L34" s="174" t="s">
        <v>273</v>
      </c>
      <c r="M34" s="67" t="s">
        <v>273</v>
      </c>
    </row>
    <row r="35" spans="2:17" s="26" customFormat="1" ht="30" x14ac:dyDescent="0.35">
      <c r="B35" s="26" t="s">
        <v>1916</v>
      </c>
      <c r="C35" s="26" t="s">
        <v>273</v>
      </c>
      <c r="D35" s="26" t="s">
        <v>341</v>
      </c>
      <c r="E35" s="249">
        <v>120060062959</v>
      </c>
      <c r="F35" s="89" t="s">
        <v>171</v>
      </c>
      <c r="G35" s="89" t="s">
        <v>1914</v>
      </c>
      <c r="H35"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146393361</v>
      </c>
      <c r="I35" s="244" t="s">
        <v>1917</v>
      </c>
      <c r="J35" s="245" t="s">
        <v>1937</v>
      </c>
      <c r="K35" s="67" t="s">
        <v>273</v>
      </c>
      <c r="L35" s="174" t="s">
        <v>273</v>
      </c>
      <c r="M35" s="67" t="s">
        <v>273</v>
      </c>
    </row>
    <row r="36" spans="2:17" s="26" customFormat="1" ht="30" x14ac:dyDescent="0.35">
      <c r="B36" s="26" t="s">
        <v>1918</v>
      </c>
      <c r="C36" s="26" t="s">
        <v>273</v>
      </c>
      <c r="D36" s="26" t="s">
        <v>341</v>
      </c>
      <c r="E36" s="249">
        <v>119710006364</v>
      </c>
      <c r="F36" s="89" t="s">
        <v>171</v>
      </c>
      <c r="G36" s="89" t="s">
        <v>1922</v>
      </c>
      <c r="H36"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119978679</v>
      </c>
      <c r="I36" s="244" t="s">
        <v>1919</v>
      </c>
      <c r="J36" s="245" t="s">
        <v>1937</v>
      </c>
      <c r="K36" s="67" t="s">
        <v>273</v>
      </c>
      <c r="L36" s="174" t="s">
        <v>273</v>
      </c>
      <c r="M36" s="67" t="s">
        <v>273</v>
      </c>
    </row>
    <row r="37" spans="2:17" s="26" customFormat="1" ht="30" x14ac:dyDescent="0.35">
      <c r="B37" s="235" t="s">
        <v>1920</v>
      </c>
      <c r="C37" s="26" t="s">
        <v>273</v>
      </c>
      <c r="D37" s="26" t="s">
        <v>341</v>
      </c>
      <c r="E37" s="249">
        <v>120030052849</v>
      </c>
      <c r="F37" s="89" t="s">
        <v>171</v>
      </c>
      <c r="G37" s="26" t="s">
        <v>1953</v>
      </c>
      <c r="H37"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130746424</v>
      </c>
      <c r="I37" s="244" t="s">
        <v>1921</v>
      </c>
      <c r="J37" s="245" t="s">
        <v>1937</v>
      </c>
      <c r="K37" s="67" t="s">
        <v>273</v>
      </c>
      <c r="L37" s="174" t="s">
        <v>273</v>
      </c>
      <c r="M37" s="67" t="s">
        <v>273</v>
      </c>
    </row>
    <row r="38" spans="2:17" s="26" customFormat="1" ht="30" x14ac:dyDescent="0.35">
      <c r="B38" s="26" t="s">
        <v>1923</v>
      </c>
      <c r="C38" s="26" t="s">
        <v>273</v>
      </c>
      <c r="D38" s="26" t="s">
        <v>341</v>
      </c>
      <c r="E38" s="249">
        <v>119980040172</v>
      </c>
      <c r="F38" s="26" t="s">
        <v>171</v>
      </c>
      <c r="G38" s="26" t="s">
        <v>1914</v>
      </c>
      <c r="H38"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86398716</v>
      </c>
      <c r="I38" s="246" t="s">
        <v>1924</v>
      </c>
      <c r="J38" s="245" t="s">
        <v>1937</v>
      </c>
      <c r="K38" s="67" t="s">
        <v>273</v>
      </c>
      <c r="L38" s="174" t="s">
        <v>273</v>
      </c>
      <c r="M38" s="67" t="s">
        <v>273</v>
      </c>
    </row>
    <row r="39" spans="2:17" s="26" customFormat="1" ht="30" x14ac:dyDescent="0.35">
      <c r="B39" s="26" t="s">
        <v>1925</v>
      </c>
      <c r="C39" s="26" t="s">
        <v>273</v>
      </c>
      <c r="D39" s="26" t="s">
        <v>341</v>
      </c>
      <c r="E39" s="249">
        <v>119960036100</v>
      </c>
      <c r="F39" s="26" t="s">
        <v>171</v>
      </c>
      <c r="G39" s="117" t="s">
        <v>1909</v>
      </c>
      <c r="H39"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44757422</v>
      </c>
      <c r="I39" s="246" t="s">
        <v>1926</v>
      </c>
      <c r="J39" s="245" t="s">
        <v>1937</v>
      </c>
      <c r="K39" s="67" t="s">
        <v>273</v>
      </c>
      <c r="L39" s="174" t="s">
        <v>273</v>
      </c>
      <c r="M39" s="67" t="s">
        <v>273</v>
      </c>
    </row>
    <row r="40" spans="2:17" s="26" customFormat="1" ht="30" x14ac:dyDescent="0.35">
      <c r="B40" s="26" t="s">
        <v>1927</v>
      </c>
      <c r="C40" s="26" t="s">
        <v>273</v>
      </c>
      <c r="D40" s="26" t="s">
        <v>341</v>
      </c>
      <c r="E40" s="249">
        <v>119850012958</v>
      </c>
      <c r="F40" s="26" t="s">
        <v>171</v>
      </c>
      <c r="G40" s="26" t="s">
        <v>1928</v>
      </c>
      <c r="H40"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38189376</v>
      </c>
      <c r="I40" s="246" t="s">
        <v>1929</v>
      </c>
      <c r="J40" s="245" t="s">
        <v>1937</v>
      </c>
      <c r="K40" s="67" t="s">
        <v>273</v>
      </c>
      <c r="L40" s="174" t="s">
        <v>273</v>
      </c>
      <c r="M40" s="67" t="s">
        <v>273</v>
      </c>
    </row>
    <row r="41" spans="2:17" s="26" customFormat="1" ht="30" x14ac:dyDescent="0.35">
      <c r="B41" s="26" t="s">
        <v>1930</v>
      </c>
      <c r="C41" s="26" t="s">
        <v>273</v>
      </c>
      <c r="D41" s="26" t="s">
        <v>341</v>
      </c>
      <c r="E41" s="249">
        <v>119960037227</v>
      </c>
      <c r="F41" s="26" t="s">
        <v>171</v>
      </c>
      <c r="G41" s="26" t="s">
        <v>1914</v>
      </c>
      <c r="H41"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28105534</v>
      </c>
      <c r="I41" s="244" t="s">
        <v>1931</v>
      </c>
      <c r="J41" s="245" t="s">
        <v>1937</v>
      </c>
      <c r="K41" s="67" t="s">
        <v>273</v>
      </c>
      <c r="L41" s="174" t="s">
        <v>273</v>
      </c>
      <c r="M41" s="67" t="s">
        <v>273</v>
      </c>
    </row>
    <row r="42" spans="2:17" s="26" customFormat="1" ht="30" x14ac:dyDescent="0.35">
      <c r="B42" s="26" t="s">
        <v>1935</v>
      </c>
      <c r="C42" s="26" t="s">
        <v>273</v>
      </c>
      <c r="D42" s="26" t="s">
        <v>341</v>
      </c>
      <c r="E42" s="249">
        <v>120080000304</v>
      </c>
      <c r="F42" s="26" t="s">
        <v>171</v>
      </c>
      <c r="G42" s="26" t="s">
        <v>1933</v>
      </c>
      <c r="H42"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15892115</v>
      </c>
      <c r="I42" s="246" t="s">
        <v>1936</v>
      </c>
      <c r="J42" s="245" t="s">
        <v>1937</v>
      </c>
      <c r="K42" s="67" t="s">
        <v>273</v>
      </c>
      <c r="L42" s="174" t="s">
        <v>273</v>
      </c>
      <c r="M42" s="67" t="s">
        <v>273</v>
      </c>
    </row>
    <row r="43" spans="2:17" s="26" customFormat="1" ht="30" x14ac:dyDescent="0.35">
      <c r="B43" s="26" t="s">
        <v>1938</v>
      </c>
      <c r="C43" s="26" t="s">
        <v>273</v>
      </c>
      <c r="D43" s="26" t="s">
        <v>341</v>
      </c>
      <c r="E43" s="249">
        <v>119990043628</v>
      </c>
      <c r="F43" s="26" t="s">
        <v>171</v>
      </c>
      <c r="G43" s="26" t="s">
        <v>1947</v>
      </c>
      <c r="H43"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14595219</v>
      </c>
      <c r="I43" s="244" t="s">
        <v>1939</v>
      </c>
      <c r="J43" s="245" t="s">
        <v>1937</v>
      </c>
      <c r="K43" s="67" t="s">
        <v>273</v>
      </c>
      <c r="L43" s="174" t="s">
        <v>273</v>
      </c>
      <c r="M43" s="67" t="s">
        <v>273</v>
      </c>
    </row>
    <row r="44" spans="2:17" s="26" customFormat="1" ht="30" x14ac:dyDescent="0.35">
      <c r="B44" s="26" t="s">
        <v>1940</v>
      </c>
      <c r="C44" s="26" t="s">
        <v>273</v>
      </c>
      <c r="D44" s="26" t="s">
        <v>341</v>
      </c>
      <c r="E44" s="249" t="s">
        <v>1941</v>
      </c>
      <c r="F44" s="26" t="s">
        <v>171</v>
      </c>
      <c r="G44" s="26" t="s">
        <v>1943</v>
      </c>
      <c r="H44"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16585529</v>
      </c>
      <c r="I44" s="246" t="s">
        <v>1942</v>
      </c>
      <c r="J44" s="245" t="s">
        <v>1937</v>
      </c>
      <c r="K44" s="67" t="s">
        <v>273</v>
      </c>
      <c r="L44" s="174" t="s">
        <v>273</v>
      </c>
      <c r="M44" s="67" t="s">
        <v>273</v>
      </c>
    </row>
    <row r="45" spans="2:17" s="26" customFormat="1" ht="30" x14ac:dyDescent="0.35">
      <c r="B45" s="26" t="s">
        <v>1902</v>
      </c>
      <c r="C45" s="26" t="s">
        <v>273</v>
      </c>
      <c r="D45" s="26" t="s">
        <v>168</v>
      </c>
      <c r="E45" s="249">
        <v>119540000771</v>
      </c>
      <c r="F45" s="26" t="s">
        <v>171</v>
      </c>
      <c r="G45" s="26" t="s">
        <v>1954</v>
      </c>
      <c r="H45" s="66">
        <f>(SUMIFS(Gov_revs_comp_proj[Revenue value],Gov_revs_comp_proj[Company],Companies[[#This Row],[Full company name]],Gov_revs_comp_proj[Reporting currency],"USD"))+IFERROR(SUMIFS(Gov_revs_comp_proj[Revenue value],Gov_revs_comp_proj[Company],Companies[[#This Row],[Full company name]],Gov_revs_comp_proj[Reporting currency],"&lt;&gt;USD")/'1_About'!$E$29,0)</f>
        <v>42190261</v>
      </c>
      <c r="I45" s="246" t="s">
        <v>1955</v>
      </c>
      <c r="J45" s="245" t="s">
        <v>1937</v>
      </c>
      <c r="K45" s="67" t="s">
        <v>273</v>
      </c>
      <c r="L45" s="174" t="s">
        <v>273</v>
      </c>
      <c r="M45" s="67" t="s">
        <v>273</v>
      </c>
    </row>
    <row r="46" spans="2:17" s="26" customFormat="1" ht="15" x14ac:dyDescent="0.35">
      <c r="E46" s="249"/>
      <c r="H46" s="66"/>
      <c r="I46" s="67"/>
      <c r="J46" s="245"/>
      <c r="K46" s="67"/>
      <c r="L46" s="174"/>
      <c r="M46" s="67"/>
    </row>
    <row r="47" spans="2:17" s="26" customFormat="1" ht="15.5" thickBot="1" x14ac:dyDescent="0.4">
      <c r="C47" s="89"/>
      <c r="F47" s="67"/>
      <c r="G47" s="67"/>
    </row>
    <row r="48" spans="2:17" s="26" customFormat="1" ht="23" thickBot="1" x14ac:dyDescent="0.4">
      <c r="B48" s="170" t="s">
        <v>173</v>
      </c>
      <c r="C48" s="170"/>
      <c r="D48" s="170"/>
      <c r="E48" s="170"/>
      <c r="F48" s="170"/>
      <c r="G48" s="170"/>
      <c r="H48" s="170"/>
      <c r="I48" s="170"/>
      <c r="J48" s="170"/>
      <c r="K48" s="170"/>
      <c r="M48" s="272" t="s">
        <v>174</v>
      </c>
      <c r="N48" s="273"/>
      <c r="O48" s="274"/>
      <c r="P48" s="270" t="s">
        <v>175</v>
      </c>
      <c r="Q48" s="271"/>
    </row>
    <row r="49" spans="2:20" s="180" customFormat="1" ht="45" x14ac:dyDescent="0.4">
      <c r="B49" s="178" t="s">
        <v>176</v>
      </c>
      <c r="C49" s="176" t="s">
        <v>177</v>
      </c>
      <c r="D49" s="177" t="s">
        <v>178</v>
      </c>
      <c r="E49" s="177" t="s">
        <v>179</v>
      </c>
      <c r="F49" s="176" t="s">
        <v>180</v>
      </c>
      <c r="G49" s="177" t="s">
        <v>181</v>
      </c>
      <c r="H49" s="179" t="s">
        <v>182</v>
      </c>
      <c r="I49" s="179" t="s">
        <v>183</v>
      </c>
      <c r="J49" s="179" t="s">
        <v>184</v>
      </c>
      <c r="K49" s="179" t="s">
        <v>185</v>
      </c>
      <c r="L49" s="179" t="s">
        <v>186</v>
      </c>
      <c r="M49" s="179" t="s">
        <v>187</v>
      </c>
      <c r="N49" s="179" t="s">
        <v>188</v>
      </c>
      <c r="O49" s="179" t="s">
        <v>189</v>
      </c>
      <c r="P49" s="179" t="s">
        <v>190</v>
      </c>
      <c r="Q49" s="179" t="s">
        <v>191</v>
      </c>
      <c r="R49" s="179"/>
    </row>
    <row r="50" spans="2:20" s="26" customFormat="1" ht="15" x14ac:dyDescent="0.4">
      <c r="B50" s="89" t="s">
        <v>1983</v>
      </c>
      <c r="C50" s="99" t="s">
        <v>1984</v>
      </c>
      <c r="D50" s="99"/>
      <c r="E50" s="99"/>
      <c r="F50" s="99" t="str">
        <f>B32</f>
        <v>First Quantum Minerals Trident LTD</v>
      </c>
      <c r="G50" s="99" t="s">
        <v>199</v>
      </c>
      <c r="H50" s="99" t="s">
        <v>198</v>
      </c>
      <c r="I50" s="26">
        <v>214046</v>
      </c>
      <c r="J50" s="26" t="s">
        <v>100</v>
      </c>
      <c r="K50" s="294">
        <v>1571394742</v>
      </c>
      <c r="L50" s="26" t="s">
        <v>98</v>
      </c>
      <c r="O50" s="26" t="s">
        <v>195</v>
      </c>
      <c r="Q50" s="26" t="s">
        <v>196</v>
      </c>
    </row>
    <row r="51" spans="2:20" s="26" customFormat="1" ht="15" x14ac:dyDescent="0.4">
      <c r="B51" s="89" t="s">
        <v>1983</v>
      </c>
      <c r="C51" s="99" t="s">
        <v>1984</v>
      </c>
      <c r="D51" s="99"/>
      <c r="E51" s="99"/>
      <c r="F51" s="99" t="s">
        <v>1934</v>
      </c>
      <c r="G51" s="99" t="s">
        <v>201</v>
      </c>
      <c r="H51" s="99" t="s">
        <v>198</v>
      </c>
      <c r="I51" s="26">
        <v>1</v>
      </c>
      <c r="J51" s="26" t="s">
        <v>100</v>
      </c>
      <c r="K51" s="294">
        <v>42671091</v>
      </c>
      <c r="L51" s="26" t="s">
        <v>98</v>
      </c>
      <c r="O51" s="26" t="s">
        <v>195</v>
      </c>
    </row>
    <row r="52" spans="2:20" s="26" customFormat="1" ht="15" x14ac:dyDescent="0.4">
      <c r="B52" s="89" t="s">
        <v>1986</v>
      </c>
      <c r="C52" s="99" t="s">
        <v>1985</v>
      </c>
      <c r="D52" s="99"/>
      <c r="E52" s="99"/>
      <c r="F52" s="99" t="s">
        <v>1934</v>
      </c>
      <c r="G52" s="99" t="s">
        <v>691</v>
      </c>
      <c r="H52" s="99" t="s">
        <v>198</v>
      </c>
      <c r="I52" s="26">
        <v>4527</v>
      </c>
      <c r="J52" s="26" t="s">
        <v>100</v>
      </c>
      <c r="K52" s="294">
        <v>32581819</v>
      </c>
      <c r="L52" s="26" t="s">
        <v>98</v>
      </c>
      <c r="O52" s="26" t="s">
        <v>195</v>
      </c>
    </row>
    <row r="53" spans="2:20" s="26" customFormat="1" ht="15" x14ac:dyDescent="0.4">
      <c r="B53" s="89" t="s">
        <v>1986</v>
      </c>
      <c r="C53" s="99" t="s">
        <v>1985</v>
      </c>
      <c r="D53" s="99"/>
      <c r="E53" s="99"/>
      <c r="F53" s="99" t="s">
        <v>1934</v>
      </c>
      <c r="G53" s="99" t="s">
        <v>200</v>
      </c>
      <c r="H53" s="99" t="s">
        <v>198</v>
      </c>
      <c r="I53" s="26">
        <v>86</v>
      </c>
      <c r="J53" s="26" t="s">
        <v>100</v>
      </c>
      <c r="K53" s="294">
        <v>560460</v>
      </c>
      <c r="L53" s="26" t="s">
        <v>98</v>
      </c>
      <c r="O53" s="26" t="s">
        <v>195</v>
      </c>
    </row>
    <row r="54" spans="2:20" s="26" customFormat="1" ht="15" x14ac:dyDescent="0.4">
      <c r="B54" s="89" t="s">
        <v>1987</v>
      </c>
      <c r="C54" s="99"/>
      <c r="D54" s="99"/>
      <c r="E54" s="99"/>
      <c r="F54" s="99" t="str">
        <f>B37</f>
        <v>China Nonferrous Metal Company Luanshya Copper Mines PLC</v>
      </c>
      <c r="G54" s="99" t="s">
        <v>199</v>
      </c>
      <c r="H54" s="99" t="s">
        <v>198</v>
      </c>
      <c r="I54" s="26">
        <v>43519</v>
      </c>
      <c r="J54" s="26" t="s">
        <v>100</v>
      </c>
      <c r="K54" s="294">
        <v>150228849</v>
      </c>
      <c r="L54" s="26" t="s">
        <v>98</v>
      </c>
      <c r="O54" s="26" t="s">
        <v>195</v>
      </c>
    </row>
    <row r="55" spans="2:20" s="26" customFormat="1" ht="15" x14ac:dyDescent="0.4">
      <c r="B55" s="89" t="s">
        <v>1988</v>
      </c>
      <c r="C55" s="99"/>
      <c r="D55" s="99"/>
      <c r="E55" s="99"/>
      <c r="F55" s="99" t="s">
        <v>1920</v>
      </c>
      <c r="G55" s="99" t="s">
        <v>199</v>
      </c>
      <c r="H55" s="99" t="s">
        <v>198</v>
      </c>
      <c r="I55" s="26">
        <v>7524</v>
      </c>
      <c r="J55" s="26" t="s">
        <v>100</v>
      </c>
      <c r="K55" s="294">
        <v>27395439</v>
      </c>
      <c r="L55" s="26" t="s">
        <v>98</v>
      </c>
      <c r="O55" s="26" t="s">
        <v>195</v>
      </c>
    </row>
    <row r="56" spans="2:20" s="26" customFormat="1" ht="15" x14ac:dyDescent="0.4">
      <c r="B56" s="21" t="s">
        <v>1989</v>
      </c>
      <c r="C56" s="99" t="s">
        <v>1990</v>
      </c>
      <c r="D56" s="99"/>
      <c r="E56" s="99"/>
      <c r="F56" s="99" t="str">
        <f>B34</f>
        <v>Lumwana Mining Company LTD</v>
      </c>
      <c r="G56" s="99" t="s">
        <v>199</v>
      </c>
      <c r="H56" s="99" t="s">
        <v>198</v>
      </c>
      <c r="I56" s="26">
        <v>118001</v>
      </c>
      <c r="J56" s="26" t="s">
        <v>100</v>
      </c>
      <c r="K56" s="294">
        <v>999777606</v>
      </c>
      <c r="L56" s="26" t="s">
        <v>98</v>
      </c>
      <c r="O56" s="26" t="s">
        <v>195</v>
      </c>
    </row>
    <row r="57" spans="2:20" s="26" customFormat="1" ht="15" x14ac:dyDescent="0.4">
      <c r="B57" s="89" t="s">
        <v>1991</v>
      </c>
      <c r="C57" s="99" t="s">
        <v>1992</v>
      </c>
      <c r="D57" s="99"/>
      <c r="E57" s="99"/>
      <c r="F57" s="99" t="str">
        <f>B36</f>
        <v>Maamba Collieries LTD</v>
      </c>
      <c r="G57" s="99" t="s">
        <v>857</v>
      </c>
      <c r="H57" s="99" t="s">
        <v>198</v>
      </c>
      <c r="I57" s="26">
        <v>511445</v>
      </c>
      <c r="J57" s="26" t="s">
        <v>100</v>
      </c>
      <c r="K57" s="294">
        <v>207045626</v>
      </c>
      <c r="L57" s="26" t="s">
        <v>98</v>
      </c>
      <c r="O57" s="26" t="s">
        <v>195</v>
      </c>
    </row>
    <row r="58" spans="2:20" ht="15" x14ac:dyDescent="0.4">
      <c r="B58" s="89"/>
      <c r="C58" s="99"/>
      <c r="D58" s="99"/>
      <c r="E58" s="99"/>
      <c r="F58" s="99"/>
      <c r="G58" s="99"/>
      <c r="H58" s="99"/>
      <c r="I58" s="89"/>
      <c r="J58" s="26"/>
      <c r="K58" s="295"/>
      <c r="L58" s="26"/>
      <c r="M58" s="89"/>
      <c r="N58" s="89"/>
      <c r="O58" s="26"/>
      <c r="P58" s="26"/>
      <c r="Q58" s="26"/>
      <c r="R58" s="26"/>
    </row>
    <row r="59" spans="2:20" ht="15" x14ac:dyDescent="0.4">
      <c r="B59" s="89"/>
      <c r="C59" s="99"/>
      <c r="D59" s="99"/>
      <c r="E59" s="99"/>
      <c r="F59" s="99"/>
      <c r="G59" s="99"/>
      <c r="H59" s="99"/>
      <c r="I59" s="89"/>
      <c r="J59" s="26"/>
      <c r="K59" s="295"/>
      <c r="L59" s="26"/>
      <c r="M59" s="89"/>
      <c r="N59" s="89"/>
      <c r="O59" s="26"/>
      <c r="P59" s="26"/>
      <c r="Q59" s="26"/>
      <c r="R59" s="26"/>
    </row>
    <row r="60" spans="2:20" ht="15" x14ac:dyDescent="0.4">
      <c r="B60" s="89"/>
      <c r="C60" s="99"/>
      <c r="D60" s="99"/>
      <c r="E60" s="99"/>
      <c r="F60" s="99"/>
      <c r="G60" s="99"/>
      <c r="H60" s="99"/>
      <c r="I60" s="89"/>
      <c r="J60" s="26"/>
      <c r="K60" s="295"/>
      <c r="L60" s="26"/>
      <c r="M60" s="89"/>
      <c r="N60" s="89"/>
      <c r="O60" s="26"/>
      <c r="P60" s="26"/>
      <c r="Q60" s="26"/>
      <c r="R60" s="26"/>
      <c r="S60" s="89"/>
      <c r="T60" s="89"/>
    </row>
    <row r="61" spans="2:20" s="26" customFormat="1" ht="15" x14ac:dyDescent="0.4">
      <c r="B61" s="89"/>
      <c r="C61" s="99"/>
      <c r="D61" s="99"/>
      <c r="E61" s="99"/>
      <c r="F61" s="99"/>
      <c r="G61" s="99"/>
      <c r="H61" s="99"/>
      <c r="K61" s="294"/>
    </row>
    <row r="62" spans="2:20" s="26" customFormat="1" ht="15" x14ac:dyDescent="0.4">
      <c r="B62" s="89"/>
      <c r="C62" s="99"/>
      <c r="D62" s="99"/>
      <c r="E62" s="99"/>
      <c r="F62" s="99"/>
      <c r="G62" s="99"/>
      <c r="H62" s="99"/>
      <c r="K62" s="294"/>
    </row>
    <row r="63" spans="2:20" s="26" customFormat="1" ht="15" x14ac:dyDescent="0.4">
      <c r="B63" s="89"/>
      <c r="C63" s="99"/>
      <c r="D63" s="99"/>
      <c r="E63" s="99"/>
      <c r="F63" s="99"/>
      <c r="G63" s="99"/>
      <c r="H63" s="99"/>
      <c r="K63" s="294"/>
    </row>
    <row r="64" spans="2:20" ht="15" x14ac:dyDescent="0.4">
      <c r="B64" s="89"/>
      <c r="C64" s="99"/>
      <c r="D64" s="99"/>
      <c r="E64" s="99"/>
      <c r="F64" s="99"/>
      <c r="G64" s="99"/>
      <c r="H64" s="99"/>
      <c r="I64" s="89"/>
      <c r="J64" s="26"/>
      <c r="K64" s="295"/>
      <c r="L64" s="26"/>
      <c r="M64" s="89"/>
      <c r="N64" s="89"/>
      <c r="O64" s="26"/>
      <c r="P64" s="26"/>
      <c r="Q64" s="26"/>
      <c r="R64" s="26"/>
      <c r="S64" s="89"/>
      <c r="T64" s="89"/>
    </row>
    <row r="65" spans="2:20" s="26" customFormat="1" ht="15" x14ac:dyDescent="0.4">
      <c r="B65" s="89"/>
      <c r="C65" s="99"/>
      <c r="D65" s="99"/>
      <c r="E65" s="99"/>
      <c r="F65" s="99"/>
      <c r="G65" s="99"/>
      <c r="H65" s="99"/>
    </row>
    <row r="66" spans="2:20" ht="15" x14ac:dyDescent="0.4">
      <c r="B66" s="26"/>
      <c r="C66" s="99"/>
      <c r="D66" s="99"/>
      <c r="E66" s="99"/>
      <c r="F66" s="99"/>
      <c r="G66" s="99"/>
      <c r="H66" s="99"/>
      <c r="I66" s="89"/>
      <c r="J66" s="26"/>
      <c r="K66" s="89"/>
      <c r="L66" s="26"/>
      <c r="M66" s="89"/>
      <c r="N66" s="89"/>
      <c r="O66" s="26"/>
      <c r="P66" s="26"/>
      <c r="Q66" s="26"/>
      <c r="R66" s="26"/>
      <c r="S66" s="89"/>
      <c r="T66" s="89"/>
    </row>
    <row r="67" spans="2:20" ht="15" x14ac:dyDescent="0.35">
      <c r="B67" s="89"/>
      <c r="C67" s="89"/>
      <c r="D67" s="89"/>
      <c r="E67" s="89"/>
      <c r="F67" s="89"/>
      <c r="G67" s="89"/>
      <c r="H67" s="89"/>
      <c r="I67" s="89"/>
      <c r="J67" s="89"/>
      <c r="K67" s="89"/>
      <c r="L67" s="89"/>
      <c r="M67" s="89"/>
      <c r="N67" s="89"/>
      <c r="O67" s="89"/>
      <c r="P67" s="89"/>
      <c r="Q67" s="89"/>
      <c r="R67" s="89"/>
      <c r="S67" s="89"/>
      <c r="T67" s="89"/>
    </row>
    <row r="68" spans="2:20" ht="15" x14ac:dyDescent="0.35">
      <c r="B68" s="183" t="s">
        <v>203</v>
      </c>
      <c r="C68" s="89"/>
      <c r="D68" s="89"/>
      <c r="E68" s="89"/>
      <c r="F68" s="89"/>
      <c r="G68" s="89"/>
      <c r="H68" s="89"/>
      <c r="I68" s="89"/>
      <c r="J68" s="89"/>
      <c r="K68" s="89"/>
      <c r="L68" s="89"/>
      <c r="M68" s="89"/>
      <c r="N68" s="89"/>
      <c r="O68" s="89"/>
      <c r="P68" s="89"/>
      <c r="Q68" s="89"/>
      <c r="R68" s="89"/>
      <c r="S68" s="89"/>
      <c r="T68" s="89"/>
    </row>
    <row r="69" spans="2:20" s="26" customFormat="1" ht="15" x14ac:dyDescent="0.35">
      <c r="B69" s="89"/>
      <c r="C69" s="89"/>
      <c r="D69" s="89"/>
      <c r="E69" s="89"/>
    </row>
    <row r="70" spans="2:20" ht="15" x14ac:dyDescent="0.35">
      <c r="B70" s="89"/>
      <c r="C70" s="89"/>
      <c r="D70" s="89"/>
      <c r="E70" s="89"/>
      <c r="F70" s="89"/>
      <c r="G70" s="89"/>
      <c r="H70" s="89"/>
      <c r="I70" s="89"/>
      <c r="J70" s="89"/>
      <c r="K70" s="89"/>
      <c r="L70" s="89"/>
      <c r="M70" s="89"/>
      <c r="N70" s="89"/>
      <c r="O70" s="89"/>
      <c r="P70" s="89"/>
      <c r="Q70" s="89"/>
      <c r="R70" s="89"/>
      <c r="S70" s="89"/>
      <c r="T70" s="89"/>
    </row>
    <row r="71" spans="2:20" ht="15" x14ac:dyDescent="0.35">
      <c r="B71" s="89"/>
      <c r="C71" s="89"/>
      <c r="D71" s="89"/>
      <c r="E71" s="89"/>
      <c r="F71" s="89"/>
      <c r="G71" s="89"/>
      <c r="H71" s="89"/>
      <c r="I71" s="89"/>
      <c r="J71" s="89"/>
      <c r="K71" s="89"/>
      <c r="L71" s="89"/>
      <c r="M71" s="89"/>
      <c r="N71" s="89"/>
      <c r="O71" s="89"/>
      <c r="P71" s="89"/>
      <c r="Q71" s="89"/>
      <c r="R71" s="89"/>
      <c r="S71" s="89"/>
      <c r="T71" s="89"/>
    </row>
    <row r="72" spans="2:20" ht="15" x14ac:dyDescent="0.35">
      <c r="B72" s="89"/>
      <c r="C72" s="89"/>
      <c r="D72" s="89"/>
      <c r="E72" s="89"/>
      <c r="F72" s="89"/>
      <c r="G72" s="89"/>
      <c r="H72" s="89"/>
      <c r="I72" s="89"/>
      <c r="J72" s="89"/>
      <c r="K72" s="89"/>
      <c r="L72" s="89"/>
      <c r="M72" s="89"/>
      <c r="N72" s="89"/>
      <c r="O72" s="89"/>
      <c r="P72" s="89"/>
      <c r="Q72" s="89"/>
      <c r="R72" s="89"/>
      <c r="S72" s="89"/>
      <c r="T72" s="89"/>
    </row>
    <row r="73" spans="2:20" ht="15" x14ac:dyDescent="0.35">
      <c r="B73" s="89"/>
      <c r="C73" s="89"/>
      <c r="D73" s="89"/>
      <c r="E73" s="89"/>
      <c r="F73" s="89"/>
      <c r="G73" s="89"/>
      <c r="H73" s="89"/>
      <c r="I73" s="89"/>
      <c r="J73" s="89"/>
      <c r="K73" s="89"/>
      <c r="L73" s="89"/>
      <c r="M73" s="89"/>
      <c r="N73" s="89"/>
      <c r="O73" s="89"/>
      <c r="P73" s="89"/>
      <c r="Q73" s="89"/>
      <c r="R73" s="89"/>
      <c r="S73" s="89"/>
      <c r="T73" s="89"/>
    </row>
    <row r="74" spans="2:20" ht="15" x14ac:dyDescent="0.35">
      <c r="B74" s="89"/>
      <c r="C74" s="89"/>
      <c r="D74" s="89"/>
      <c r="E74" s="89"/>
      <c r="F74" s="89"/>
      <c r="G74" s="89"/>
      <c r="H74" s="89"/>
      <c r="I74" s="89"/>
      <c r="J74" s="89"/>
      <c r="K74" s="89"/>
      <c r="L74" s="89"/>
      <c r="M74" s="89"/>
      <c r="N74" s="89"/>
      <c r="O74" s="89"/>
      <c r="P74" s="89"/>
      <c r="Q74" s="89"/>
      <c r="R74" s="89"/>
      <c r="S74" s="89"/>
      <c r="T74" s="89"/>
    </row>
    <row r="75" spans="2:20" ht="15" x14ac:dyDescent="0.35">
      <c r="B75" s="89"/>
      <c r="C75" s="89"/>
      <c r="D75" s="89"/>
      <c r="E75" s="89"/>
      <c r="F75" s="89"/>
      <c r="G75" s="89"/>
      <c r="H75" s="89"/>
      <c r="I75" s="89"/>
      <c r="J75" s="89"/>
      <c r="K75" s="89"/>
      <c r="L75" s="89"/>
      <c r="M75" s="89"/>
      <c r="N75" s="89"/>
      <c r="O75" s="89"/>
      <c r="P75" s="89"/>
      <c r="Q75" s="89"/>
      <c r="R75" s="89"/>
      <c r="S75" s="89"/>
      <c r="T75" s="89"/>
    </row>
    <row r="76" spans="2:20" ht="15" x14ac:dyDescent="0.35">
      <c r="B76" s="89"/>
      <c r="C76" s="89"/>
      <c r="D76" s="89"/>
      <c r="E76" s="89"/>
      <c r="F76" s="89"/>
      <c r="G76" s="89"/>
      <c r="H76" s="89"/>
      <c r="I76" s="89"/>
      <c r="J76" s="89"/>
      <c r="K76" s="89"/>
      <c r="L76" s="89"/>
      <c r="M76" s="89"/>
      <c r="N76" s="89"/>
      <c r="O76" s="89"/>
      <c r="P76" s="89"/>
      <c r="Q76" s="89"/>
      <c r="R76" s="89"/>
      <c r="S76" s="89"/>
      <c r="T76" s="89"/>
    </row>
    <row r="77" spans="2:20" ht="15" customHeight="1" x14ac:dyDescent="0.35">
      <c r="B77" s="89"/>
      <c r="C77" s="89"/>
      <c r="D77" s="89"/>
      <c r="E77" s="89"/>
      <c r="F77" s="89"/>
      <c r="G77" s="89"/>
      <c r="H77" s="89"/>
      <c r="I77" s="89"/>
      <c r="J77" s="89"/>
      <c r="K77" s="89"/>
      <c r="L77" s="89"/>
      <c r="M77" s="89"/>
      <c r="N77" s="89"/>
      <c r="O77" s="89"/>
      <c r="P77" s="89"/>
      <c r="Q77" s="89"/>
      <c r="R77" s="89"/>
      <c r="S77" s="89"/>
      <c r="T77" s="89"/>
    </row>
    <row r="78" spans="2:20" ht="15" customHeight="1" x14ac:dyDescent="0.35">
      <c r="B78" s="89"/>
      <c r="C78" s="89"/>
      <c r="D78" s="89"/>
      <c r="E78" s="89"/>
      <c r="F78" s="89"/>
      <c r="G78" s="89"/>
      <c r="H78" s="89"/>
      <c r="I78" s="89"/>
      <c r="J78" s="89"/>
      <c r="K78" s="89"/>
      <c r="L78" s="89"/>
      <c r="M78" s="89"/>
      <c r="N78" s="89"/>
      <c r="O78" s="89"/>
      <c r="P78" s="89"/>
      <c r="Q78" s="89"/>
      <c r="R78" s="89"/>
      <c r="S78" s="89"/>
      <c r="T78" s="89"/>
    </row>
    <row r="79" spans="2:20" ht="15" x14ac:dyDescent="0.35">
      <c r="B79" s="89"/>
      <c r="C79" s="89"/>
      <c r="D79" s="89"/>
      <c r="E79" s="89"/>
      <c r="F79" s="89"/>
      <c r="G79" s="89"/>
      <c r="H79" s="89"/>
      <c r="I79" s="89"/>
      <c r="J79" s="89"/>
      <c r="K79" s="89"/>
      <c r="L79" s="89"/>
      <c r="M79" s="89"/>
      <c r="N79" s="89"/>
      <c r="O79" s="89"/>
      <c r="P79" s="89"/>
      <c r="Q79" s="89"/>
      <c r="R79" s="89"/>
      <c r="S79" s="89"/>
      <c r="T79" s="89"/>
    </row>
    <row r="80" spans="2:20" ht="15" x14ac:dyDescent="0.35">
      <c r="B80" s="89"/>
      <c r="C80" s="89"/>
      <c r="D80" s="89"/>
      <c r="E80" s="89"/>
      <c r="F80" s="89"/>
      <c r="G80" s="89"/>
      <c r="H80" s="89"/>
      <c r="I80" s="89"/>
      <c r="J80" s="89"/>
      <c r="K80" s="89"/>
      <c r="L80" s="89"/>
      <c r="M80" s="89"/>
      <c r="N80" s="89"/>
      <c r="O80" s="89"/>
      <c r="P80" s="89"/>
      <c r="Q80" s="89"/>
      <c r="R80" s="89"/>
      <c r="S80" s="89"/>
      <c r="T80" s="89"/>
    </row>
    <row r="81" spans="2:20" ht="18.75" customHeight="1" x14ac:dyDescent="0.35">
      <c r="B81" s="89"/>
      <c r="C81" s="89"/>
      <c r="D81" s="89"/>
      <c r="E81" s="89"/>
      <c r="F81" s="89"/>
      <c r="G81" s="89"/>
      <c r="H81" s="89"/>
      <c r="I81" s="89"/>
      <c r="J81" s="89"/>
      <c r="K81" s="89"/>
      <c r="L81" s="89"/>
      <c r="M81" s="89"/>
      <c r="N81" s="89"/>
      <c r="O81" s="89"/>
      <c r="P81" s="89"/>
      <c r="Q81" s="89"/>
      <c r="R81" s="89"/>
      <c r="S81" s="89"/>
      <c r="T81" s="89"/>
    </row>
    <row r="82" spans="2:20" ht="15" x14ac:dyDescent="0.35">
      <c r="B82" s="89"/>
      <c r="C82" s="89"/>
      <c r="D82" s="89"/>
      <c r="E82" s="89"/>
      <c r="F82" s="89"/>
      <c r="G82" s="89"/>
      <c r="H82" s="89"/>
      <c r="I82" s="89"/>
      <c r="J82" s="89"/>
      <c r="K82" s="89"/>
      <c r="L82" s="89"/>
      <c r="M82" s="89"/>
      <c r="N82" s="89"/>
      <c r="O82" s="89"/>
      <c r="P82" s="89"/>
      <c r="Q82" s="89"/>
      <c r="R82" s="89"/>
      <c r="S82" s="89"/>
      <c r="T82" s="89"/>
    </row>
    <row r="83" spans="2:20" ht="15" x14ac:dyDescent="0.35">
      <c r="B83" s="89"/>
      <c r="C83" s="89"/>
      <c r="D83" s="89"/>
      <c r="E83" s="89"/>
      <c r="F83" s="89"/>
      <c r="G83" s="89"/>
      <c r="H83" s="89"/>
      <c r="I83" s="89"/>
      <c r="J83" s="89"/>
      <c r="K83" s="89"/>
      <c r="L83" s="89"/>
      <c r="M83" s="89"/>
      <c r="N83" s="89"/>
      <c r="O83" s="89"/>
      <c r="P83" s="89"/>
      <c r="Q83" s="89"/>
      <c r="R83" s="89"/>
      <c r="S83" s="89"/>
      <c r="T83" s="89"/>
    </row>
    <row r="84" spans="2:20" ht="15" x14ac:dyDescent="0.35">
      <c r="B84" s="89"/>
      <c r="C84" s="89"/>
      <c r="D84" s="89"/>
      <c r="E84" s="89"/>
      <c r="F84" s="89"/>
      <c r="G84" s="89"/>
      <c r="H84" s="89"/>
      <c r="I84" s="89"/>
      <c r="J84" s="89"/>
      <c r="K84" s="89"/>
      <c r="L84" s="89"/>
      <c r="M84" s="89"/>
      <c r="N84" s="89"/>
      <c r="O84" s="89"/>
      <c r="P84" s="89"/>
      <c r="Q84" s="89"/>
      <c r="R84" s="89"/>
      <c r="S84" s="89"/>
      <c r="T84" s="89"/>
    </row>
    <row r="85" spans="2:20" ht="15" x14ac:dyDescent="0.35">
      <c r="B85" s="89"/>
      <c r="C85" s="89"/>
      <c r="D85" s="89"/>
      <c r="E85" s="89"/>
      <c r="F85" s="89"/>
      <c r="G85" s="89"/>
      <c r="H85" s="89"/>
      <c r="I85" s="89"/>
      <c r="J85" s="89"/>
      <c r="K85" s="89"/>
      <c r="L85" s="89"/>
      <c r="M85" s="89"/>
      <c r="N85" s="89"/>
      <c r="O85" s="89"/>
      <c r="P85" s="89"/>
      <c r="Q85" s="89"/>
      <c r="R85" s="89"/>
      <c r="S85" s="89"/>
      <c r="T85" s="89"/>
    </row>
    <row r="86" spans="2:20" ht="15" x14ac:dyDescent="0.35">
      <c r="B86" s="89"/>
      <c r="C86" s="89"/>
      <c r="D86" s="89"/>
      <c r="E86" s="89"/>
      <c r="F86" s="89"/>
      <c r="G86" s="89"/>
      <c r="H86" s="89"/>
      <c r="I86" s="89"/>
      <c r="J86" s="89"/>
      <c r="K86" s="89"/>
      <c r="L86" s="89"/>
      <c r="M86" s="89"/>
      <c r="N86" s="89"/>
      <c r="O86" s="89"/>
      <c r="P86" s="89"/>
      <c r="Q86" s="89"/>
      <c r="R86" s="89"/>
      <c r="S86" s="89"/>
      <c r="T86" s="89"/>
    </row>
    <row r="87" spans="2:20" ht="15" x14ac:dyDescent="0.35">
      <c r="B87" s="89"/>
      <c r="C87" s="89"/>
      <c r="D87" s="89"/>
      <c r="E87" s="89"/>
      <c r="F87" s="89"/>
      <c r="G87" s="89"/>
      <c r="H87" s="89"/>
      <c r="I87" s="89"/>
      <c r="J87" s="89"/>
      <c r="K87" s="89"/>
      <c r="L87" s="89"/>
      <c r="M87" s="89"/>
      <c r="N87" s="89"/>
      <c r="O87" s="89"/>
      <c r="P87" s="89"/>
      <c r="Q87" s="89"/>
      <c r="R87" s="89"/>
      <c r="S87" s="89"/>
      <c r="T87" s="89"/>
    </row>
    <row r="88" spans="2:20" ht="15" x14ac:dyDescent="0.35">
      <c r="B88" s="89"/>
      <c r="C88" s="89"/>
      <c r="D88" s="89"/>
      <c r="E88" s="89"/>
      <c r="F88" s="89"/>
      <c r="G88" s="89"/>
      <c r="H88" s="89"/>
      <c r="I88" s="89"/>
      <c r="J88" s="89"/>
      <c r="K88" s="89"/>
      <c r="L88" s="89"/>
      <c r="M88" s="89"/>
      <c r="N88" s="89"/>
      <c r="O88" s="89"/>
      <c r="P88" s="89"/>
      <c r="Q88" s="89"/>
      <c r="R88" s="89"/>
      <c r="S88" s="89"/>
      <c r="T88" s="89"/>
    </row>
    <row r="89" spans="2:20" ht="15" x14ac:dyDescent="0.35">
      <c r="B89" s="89"/>
      <c r="C89" s="89"/>
      <c r="D89" s="89"/>
      <c r="E89" s="89"/>
      <c r="F89" s="89"/>
      <c r="G89" s="89"/>
      <c r="H89" s="89"/>
      <c r="I89" s="89"/>
      <c r="J89" s="89"/>
      <c r="K89" s="89"/>
      <c r="L89" s="89"/>
      <c r="M89" s="89"/>
      <c r="N89" s="89"/>
      <c r="O89" s="89"/>
      <c r="P89" s="89"/>
      <c r="Q89" s="89"/>
      <c r="R89" s="89"/>
      <c r="S89" s="89"/>
      <c r="T89" s="89"/>
    </row>
    <row r="90" spans="2:20" ht="15" x14ac:dyDescent="0.35">
      <c r="B90" s="89"/>
      <c r="C90" s="89"/>
      <c r="D90" s="89"/>
      <c r="E90" s="89"/>
      <c r="F90" s="89"/>
      <c r="G90" s="89"/>
      <c r="H90" s="89"/>
      <c r="I90" s="89"/>
      <c r="J90" s="89"/>
      <c r="K90" s="89"/>
      <c r="L90" s="89"/>
      <c r="M90" s="89"/>
      <c r="N90" s="89"/>
      <c r="O90" s="89"/>
      <c r="P90" s="89"/>
      <c r="Q90" s="89"/>
      <c r="R90" s="89"/>
      <c r="S90" s="89"/>
      <c r="T90" s="89"/>
    </row>
    <row r="91" spans="2:20" ht="15" x14ac:dyDescent="0.35">
      <c r="B91" s="89"/>
      <c r="C91" s="89"/>
      <c r="D91" s="89"/>
      <c r="E91" s="89"/>
      <c r="F91" s="89"/>
      <c r="G91" s="89"/>
      <c r="H91" s="89"/>
      <c r="I91" s="89"/>
      <c r="J91" s="89"/>
      <c r="K91" s="89"/>
      <c r="L91" s="89"/>
      <c r="M91" s="89"/>
      <c r="N91" s="89"/>
      <c r="O91" s="89"/>
      <c r="P91" s="89"/>
      <c r="Q91" s="89"/>
      <c r="R91" s="89"/>
      <c r="S91" s="89"/>
      <c r="T91" s="89"/>
    </row>
    <row r="92" spans="2:20" ht="15" x14ac:dyDescent="0.35">
      <c r="B92" s="89"/>
      <c r="C92" s="89"/>
      <c r="D92" s="89"/>
      <c r="E92" s="89"/>
    </row>
    <row r="93" spans="2:20" ht="15" x14ac:dyDescent="0.35">
      <c r="B93" s="89"/>
      <c r="C93" s="89"/>
      <c r="D93" s="89"/>
      <c r="E93" s="89"/>
    </row>
    <row r="94" spans="2:20" ht="15" x14ac:dyDescent="0.35">
      <c r="B94" s="89"/>
      <c r="C94" s="89"/>
      <c r="D94" s="89"/>
      <c r="E94" s="89"/>
    </row>
    <row r="95" spans="2:20" ht="15" x14ac:dyDescent="0.35">
      <c r="B95" s="89"/>
      <c r="C95" s="89"/>
      <c r="D95" s="89"/>
      <c r="E95" s="89"/>
    </row>
    <row r="96" spans="2:20" ht="15" x14ac:dyDescent="0.35">
      <c r="B96" s="89"/>
      <c r="C96" s="89"/>
      <c r="D96" s="89"/>
      <c r="E96" s="89"/>
    </row>
    <row r="97" spans="2:5" ht="15" x14ac:dyDescent="0.35">
      <c r="B97" s="89"/>
      <c r="C97" s="89"/>
      <c r="D97" s="89"/>
      <c r="E97" s="89"/>
    </row>
    <row r="98" spans="2:5" ht="15" x14ac:dyDescent="0.35">
      <c r="B98" s="89"/>
      <c r="C98" s="89"/>
      <c r="D98" s="89"/>
      <c r="E98" s="89"/>
    </row>
    <row r="99" spans="2:5" ht="15" x14ac:dyDescent="0.35">
      <c r="B99" s="89"/>
      <c r="C99" s="89"/>
      <c r="D99" s="89"/>
      <c r="E99" s="89"/>
    </row>
    <row r="100" spans="2:5" ht="15" x14ac:dyDescent="0.35">
      <c r="B100" s="89"/>
      <c r="C100" s="89"/>
      <c r="D100" s="89"/>
      <c r="E100" s="89"/>
    </row>
    <row r="101" spans="2:5" ht="15" x14ac:dyDescent="0.35">
      <c r="B101" s="89"/>
      <c r="C101" s="89"/>
      <c r="D101" s="89"/>
      <c r="E101" s="89"/>
    </row>
    <row r="102" spans="2:5" ht="15" x14ac:dyDescent="0.35">
      <c r="B102" s="89"/>
      <c r="C102" s="89"/>
      <c r="D102" s="89"/>
      <c r="E102" s="89"/>
    </row>
  </sheetData>
  <mergeCells count="12">
    <mergeCell ref="P48:Q48"/>
    <mergeCell ref="M48:O48"/>
    <mergeCell ref="J30:M30"/>
    <mergeCell ref="B30:G30"/>
    <mergeCell ref="B11:J11"/>
    <mergeCell ref="B14:D14"/>
    <mergeCell ref="B5:J5"/>
    <mergeCell ref="B8:J8"/>
    <mergeCell ref="B10:J10"/>
    <mergeCell ref="B7:F7"/>
    <mergeCell ref="B6:G6"/>
    <mergeCell ref="B9:G9"/>
  </mergeCells>
  <phoneticPr fontId="65" type="noConversion"/>
  <dataValidations count="32">
    <dataValidation allowBlank="1" showInputMessage="1" showErrorMessage="1" promptTitle="Company name" prompt="Input company name here._x000a__x000a_Please refrain from using acronyms, and input complete name." sqref="B32:B46 B16:B22" xr:uid="{C350F0E4-4E62-4F30-B87E-F27D6B9371A9}"/>
    <dataValidation allowBlank="1" showInputMessage="1" showErrorMessage="1" promptTitle="Identification #" prompt="Please input unique identification number, such as TIN, organisational number or similar" sqref="D17:D18 E35 E38 E40" xr:uid="{4120235B-D2FD-4BFD-ABFB-C2C2C7807A6F}"/>
    <dataValidation allowBlank="1" showInputMessage="1" showErrorMessage="1" promptTitle="Name of identifier" prompt="Please input name of identifier, such as &quot;Taxpayer Identification Number&quot; or similar." sqref="B28:B29" xr:uid="{412124B2-A34B-47AD-A7F2-2DA2FD26EE6D}"/>
    <dataValidation allowBlank="1" showInputMessage="1" showErrorMessage="1" promptTitle="Name of register" prompt="Please input name of register or agency" sqref="C28:C29" xr:uid="{2DCD63E0-4119-4A73-AC8A-488AF5C36CD2}"/>
    <dataValidation allowBlank="1" showInputMessage="1" showErrorMessage="1" promptTitle="Registry URL" prompt="Please insert direct URL to the registry or agency" sqref="D28:D29" xr:uid="{A7D4AC68-A245-49BE-B706-C7C76BB5669E}"/>
    <dataValidation allowBlank="1" showInputMessage="1" showErrorMessage="1" promptTitle="Affiliated Companies" prompt="Please insert the relevant companies affiliated to the project here, separated by commas." sqref="F50:F66" xr:uid="{E12F2734-F1F8-415D-942B-52F213FABA12}"/>
    <dataValidation type="textLength" allowBlank="1" showInputMessage="1" showErrorMessage="1" errorTitle="Please do not edit these cells" error="Please do not edit these cells" sqref="B28:B29" xr:uid="{81EFF6B9-0948-4ED1-9FAA-6EA0DE53E4C0}">
      <formula1>10000</formula1>
      <formula2>50000</formula2>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J50:J66" xr:uid="{8671A7B4-FBEE-40B4-83E1-8302DA427313}">
      <formula1>"&lt;Select unit&gt;,Sm3,Sm3 o.e.,Barrels,Tonnes,oz,carats,Scf"</formula1>
    </dataValidation>
    <dataValidation type="list" allowBlank="1" showInputMessage="1" showErrorMessage="1" sqref="H50:H66"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G50:G66" xr:uid="{5D281347-915C-4D0E-B76F-154D7B7C68B3}">
      <formula1>Commodity_names</formula1>
    </dataValidation>
    <dataValidation type="list" allowBlank="1" showInputMessage="1" showErrorMessage="1" promptTitle="Government agency type" prompt="Choose type of government agency from the drop-down list._x000a_Please refrain from using custom types if possible." sqref="C16 C18:C23"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23" xr:uid="{125DD936-3706-43C4-A261-DA623EB281A6}"/>
    <dataValidation type="textLength" allowBlank="1" showInputMessage="1" showErrorMessage="1" sqref="F24:F26 G24:G29 B24:B25 A31:B31 B49:C49 F49:L49 D31:G31 J24:J29 H24:I30 I31:J31 C24:D26 B1:J1 G12:J14 A24:A30 B47:J47 E24:E29 B12:B15 E12:F13 C12:D14 C15:E15 B48:K48 A1:A15 A32:A66 N31:N46 I15:M23"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H32:H46 E16:E23" xr:uid="{E7078589-660C-4DA2-9592-E8A92A55EA9A}">
      <formula1>999999</formula1>
      <formula2>9999999</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I50:I66"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K50:K66" xr:uid="{83119F12-BEE5-4AB0-AD82-3D216DB6144F}">
      <formula1>0</formula1>
      <formula2>1000000000000000</formula2>
    </dataValidation>
    <dataValidation allowBlank="1" showInputMessage="1" showErrorMessage="1" promptTitle="Project name" prompt="Input project name here._x000a__x000a_Please refrain from using acronyms, and input complete name." sqref="B50:B66" xr:uid="{F99FE9B0-5192-4241-983B-FDB53885E318}"/>
    <dataValidation allowBlank="1" showInputMessage="1" showErrorMessage="1" promptTitle="Greenhouse Gas emissions" prompt="Tonnes equivalent CO2, Scope 1 and Scope 2" sqref="Q50:Q66" xr:uid="{1510047E-83EC-4065-B3B8-8BCB8039C079}"/>
    <dataValidation allowBlank="1" showInputMessage="1" showErrorMessage="1" promptTitle="Reference number" prompt="Please input the reference number of the legal agreement: contract, licence, lease, concession..." sqref="C50:C66" xr:uid="{FF6DDDEB-45F7-4DC8-8F55-BED4849AE1BE}"/>
    <dataValidation allowBlank="1" showInputMessage="1" showErrorMessage="1" promptTitle="Starting date" prompt="Please input the start date of the project in specific format_x000a__x000a_YYYY-MM-DD" sqref="D50:D66" xr:uid="{97222098-2709-4F42-AE33-BCC11C66118F}"/>
    <dataValidation allowBlank="1" showInputMessage="1" showErrorMessage="1" promptTitle="Expiry date" prompt="Please input the expiry date of the project in specific format_x000a__x000a_YYYY-MM-DD" sqref="E50:E66" xr:uid="{E63A87CB-786C-4436-972D-FE3A46BE4A65}"/>
    <dataValidation allowBlank="1" showInputMessage="1" showErrorMessage="1" promptTitle="Identification" prompt="Please input identification number for the reporting government entity, if applicable." sqref="D16 H32:H46 E16:E18 D19:E23" xr:uid="{8310B678-8255-46C8-AF1B-93E3C1B16E87}"/>
    <dataValidation errorStyle="warning" allowBlank="1" showInputMessage="1" showErrorMessage="1" errorTitle="URL " error="Please input a link in these cells" sqref="I46" xr:uid="{900097FA-9B5D-417A-9DC5-30D28C0778EB}"/>
    <dataValidation type="list" allowBlank="1" showInputMessage="1" showErrorMessage="1" promptTitle="Submitted EITI Reporting" prompt="Has the entity reported under EITI reporting? _x000a_Yes_x000a_No" sqref="K32:K46 F16:F23" xr:uid="{B30B40CE-72B6-4E58-A2A1-77BD9159985A}">
      <formula1>"Yes, No"</formula1>
    </dataValidation>
    <dataValidation type="list" allowBlank="1" showInputMessage="1" showErrorMessage="1" promptTitle="EITI quality assurances" prompt="Did the entity comply with additional quality assurances agreed by the MSG? _x000a_Yes_x000a_No" sqref="M32:M46 H16:H23" xr:uid="{B877F9CB-63AF-4C1B-A317-78B55198F866}">
      <formula1>"Yes, No"</formula1>
    </dataValidation>
    <dataValidation type="list" allowBlank="1" showInputMessage="1" showErrorMessage="1" promptTitle="Existing audit standards" prompt="Did the entity follow national audit standards? _x000a_Yes_x000a_No_x000a_Unclear" sqref="L32:L46 G16:G23" xr:uid="{AFD1C2D9-FB03-4033-A799-3A153786AB3E}">
      <formula1>Reliability</formula1>
    </dataValidation>
    <dataValidation type="textLength" allowBlank="1" showInputMessage="1" showErrorMessage="1" errorTitle="Do not edit - based on Part 5" error="These cells will be filled automatically" promptTitle="Do not edit - based on Part 5" prompt=" " sqref="H46" xr:uid="{2BCEEFFB-F53B-447A-B186-30716C5F803B}">
      <formula1>999999</formula1>
      <formula2>9999999</formula2>
    </dataValidation>
    <dataValidation allowBlank="1" showInputMessage="1" showErrorMessage="1" promptTitle="Please insert commodities" prompt="Please insert the relevant commodities of the company here, separated by commas." sqref="G32:G45" xr:uid="{6A44821C-9A13-4D03-9DBE-3FE545535EDF}"/>
    <dataValidation type="list" allowBlank="1" showInputMessage="1" showErrorMessage="1" promptTitle="Please select Sector" prompt="Please select the relevant sector of the company from the list" sqref="F32:F46" xr:uid="{868FFED3-1B0C-4918-8778-E1FA1953F99F}">
      <formula1>Sector_list</formula1>
    </dataValidation>
    <dataValidation type="list" allowBlank="1" showInputMessage="1" showErrorMessage="1" promptTitle="Supporting company" prompt="Is the company an EITI supporting company (or a subsidiary of supporting company)_x000a_Yes_x000a_No_x000a_Subsidiary" sqref="C32:C46" xr:uid="{5D3B5D47-B24A-4CDA-B5CA-62913F2CF4A3}">
      <formula1>"Yes, No, Subsidiary of Supporting company"</formula1>
    </dataValidation>
    <dataValidation type="textLength" allowBlank="1" showInputMessage="1" showErrorMessage="1" errorTitle="Do not edit - based on Part 4" error="These cells will be filled automatically" promptTitle="Do not edit - based on Part 5" prompt=" " sqref="H32:H46" xr:uid="{98C7DA6B-F0CF-4B56-9A53-608F065CD9D2}">
      <formula1>999999</formula1>
      <formula2>9999999</formula2>
    </dataValidation>
    <dataValidation errorStyle="warning" allowBlank="1" showInputMessage="1" showErrorMessage="1" errorTitle="URL " error="Please input a link in these cells" promptTitle="Link to documentation" prompt="Please add a link to the Audited financial statements or any other relevant document" sqref="J32:J46" xr:uid="{D32E93DB-AB44-42A0-86E8-0668D1A94332}"/>
  </dataValidations>
  <hyperlinks>
    <hyperlink ref="B11" r:id="rId1" xr:uid="{DD07F9BC-AC8A-4A9E-9450-3D0391EB0CA7}"/>
    <hyperlink ref="C31" r:id="rId2" xr:uid="{5289A21B-C9B6-437A-ACEE-416FAB49DAE8}"/>
    <hyperlink ref="B68" location="'4_Extractive revenues -full-'!A1" display="Continue to 4_Extractive revenues  -full-" xr:uid="{90D31BCE-6E9A-4095-B9FD-ABA0D2D1913A}"/>
    <hyperlink ref="I32" r:id="rId3" display="https://www.first-quantum.com/" xr:uid="{DC8A94C8-725D-44D4-863E-46727E8164B8}"/>
    <hyperlink ref="I33" r:id="rId4" display="https://www.first-quantum.com/operations/kansanshi/" xr:uid="{43B05711-53FB-441D-9683-44442B4962FD}"/>
    <hyperlink ref="I34" r:id="rId5" display="https://www.barrick.com/English/operations/lumwana/default.aspx" xr:uid="{5FDC9239-2796-471C-8341-C10F073793A5}"/>
    <hyperlink ref="I35" r:id="rId6" display="https://www.ccs.com.zm/" xr:uid="{4CFFD2C8-05FC-4849-AEB6-25C91D050667}"/>
    <hyperlink ref="I36" r:id="rId7" display="https://maambaenergy.com/company-profile/" xr:uid="{A6B3C873-4A5D-4068-9961-930431F13C86}"/>
    <hyperlink ref="I37" r:id="rId8" display="https://www.cnmc.com.cn/ysen/index.html" xr:uid="{8E10B7C9-C1BC-409F-B430-7A8BED065AD5}"/>
    <hyperlink ref="I38" r:id="rId9" display="https://www.zccm-ih.com.zm/investments/mining-assets/nfc-africa-plc/" xr:uid="{6E452C11-E23C-4639-8E34-720C5FBD5CB8}"/>
    <hyperlink ref="I39" r:id="rId10" display="https://www.first-quantum.com/what-we-do/operations/" xr:uid="{05BD5DA3-B1B2-4087-9479-8F346CA144FA}"/>
    <hyperlink ref="I40" r:id="rId11" display="https://gemfields.com/about/our-mines-and-brands/kagem-emerald-mine/" xr:uid="{AACF2C0E-0DD1-48EB-8825-AE6A0DFFEDE6}"/>
    <hyperlink ref="I41" r:id="rId12" display="https://lubambe.com/" xr:uid="{64A044E3-F48F-45D0-9617-51A00F378746}"/>
    <hyperlink ref="I42" r:id="rId13" display="https://chilangacement.com/index.htm" xr:uid="{5C4D06B0-4E7F-4627-B09B-20096232EB85}"/>
    <hyperlink ref="I43" r:id="rId14" display="https://kcm.co.zm/our-operations/mining/konkola-mine/" xr:uid="{3888CE56-2EE7-4ED7-BB1C-8B5FD80C4C7F}"/>
    <hyperlink ref="I44" r:id="rId15" display="https://www.zccm-ih.com.zm/investments/mining-assets/mopani-copper-mines-plc/" xr:uid="{99C4CDCB-76BC-4A53-A62A-1AD7DDF6F644}"/>
    <hyperlink ref="I45" r:id="rId16" display="https://www.zccm-ih.com.zm/" xr:uid="{96BF395B-097A-4DD8-BD5B-AD1539DFBACD}"/>
  </hyperlinks>
  <pageMargins left="0.25" right="0.25" top="0.75" bottom="0.75" header="0.3" footer="0.3"/>
  <pageSetup paperSize="8" scale="95" fitToHeight="0" orientation="landscape" horizontalDpi="2400" verticalDpi="2400" r:id="rId17"/>
  <tableParts count="4">
    <tablePart r:id="rId18"/>
    <tablePart r:id="rId19"/>
    <tablePart r:id="rId20"/>
    <tablePart r:id="rId21"/>
  </tableParts>
  <extLst>
    <ext xmlns:x14="http://schemas.microsoft.com/office/spreadsheetml/2009/9/main" uri="{CCE6A557-97BC-4b89-ADB6-D9C93CAAB3DF}">
      <x14:dataValidations xmlns:xm="http://schemas.microsoft.com/office/excel/2006/main" count="2">
        <x14:dataValidation type="list" allowBlank="1" showInputMessage="1" showErrorMessage="1" xr:uid="{CC737561-03C4-4B93-9581-63654E5A5B58}">
          <x14:formula1>
            <xm:f>Lists!$AG$2:$AG$7</xm:f>
          </x14:formula1>
          <xm:sqref>C17 D32:D46</xm:sqref>
        </x14:dataValidation>
        <x14:dataValidation type="list" allowBlank="1" showInputMessage="1" showErrorMessage="1" error="Invalid Entry" promptTitle="Currency" prompt="Please input currency according to 3-letter ISO currency code." xr:uid="{6854ADEB-BBB5-4A60-BD4B-636A75D9550B}">
          <x14:formula1>
            <xm:f>Lists!$I$11:$I$168</xm:f>
          </x14:formula1>
          <xm:sqref>L50:L66 O50:O66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W63"/>
  <sheetViews>
    <sheetView showFormulas="1" showGridLines="0" topLeftCell="A26" zoomScale="132" zoomScaleNormal="132" workbookViewId="0">
      <selection activeCell="K29" sqref="K29"/>
    </sheetView>
  </sheetViews>
  <sheetFormatPr defaultColWidth="8.6328125" defaultRowHeight="15" x14ac:dyDescent="0.4"/>
  <cols>
    <col min="1" max="1" width="2.6328125" style="31" customWidth="1"/>
    <col min="2" max="2" width="20.453125" style="31" hidden="1" customWidth="1"/>
    <col min="3" max="3" width="52.453125" style="31" hidden="1" customWidth="1"/>
    <col min="4" max="4" width="68.36328125" style="31" hidden="1" customWidth="1"/>
    <col min="5" max="5" width="66" style="31" hidden="1" customWidth="1"/>
    <col min="6" max="6" width="50.453125" style="31" customWidth="1"/>
    <col min="7" max="8" width="16.6328125" style="31" customWidth="1"/>
    <col min="9" max="9" width="16.36328125" style="31" bestFit="1" customWidth="1"/>
    <col min="10" max="10" width="29.54296875" style="31" customWidth="1"/>
    <col min="11" max="11" width="19.7265625" style="31" bestFit="1" customWidth="1"/>
    <col min="12" max="12" width="17.08984375" style="31" bestFit="1" customWidth="1"/>
    <col min="13" max="13" width="13.1796875" style="31" customWidth="1"/>
    <col min="14" max="14" width="6.453125" style="31" customWidth="1"/>
    <col min="15" max="15" width="73.453125" style="31" bestFit="1" customWidth="1"/>
    <col min="16" max="16" width="4" style="31" customWidth="1"/>
    <col min="17" max="18" width="8.6328125" style="31"/>
    <col min="19" max="19" width="21.36328125" style="31" bestFit="1" customWidth="1"/>
    <col min="20" max="20" width="8.6328125" style="31"/>
    <col min="21" max="21" width="21.36328125" style="31" bestFit="1" customWidth="1"/>
    <col min="22" max="16384" width="8.6328125" style="31"/>
  </cols>
  <sheetData>
    <row r="1" spans="6:15" s="15" customFormat="1" ht="15.75" hidden="1" customHeight="1" x14ac:dyDescent="0.35">
      <c r="F1" s="89"/>
      <c r="G1" s="89"/>
      <c r="H1" s="89"/>
      <c r="I1" s="89"/>
      <c r="J1" s="89"/>
      <c r="K1" s="89"/>
      <c r="L1" s="89"/>
      <c r="M1" s="89"/>
      <c r="N1" s="89"/>
      <c r="O1" s="89"/>
    </row>
    <row r="2" spans="6:15" s="15" customFormat="1" hidden="1" x14ac:dyDescent="0.35">
      <c r="F2" s="89"/>
      <c r="G2" s="89"/>
      <c r="H2" s="89"/>
      <c r="I2" s="89"/>
      <c r="J2" s="89"/>
      <c r="K2" s="89"/>
      <c r="L2" s="89"/>
      <c r="M2" s="89"/>
      <c r="N2" s="89"/>
      <c r="O2" s="89"/>
    </row>
    <row r="3" spans="6:15" s="15" customFormat="1" hidden="1" x14ac:dyDescent="0.35">
      <c r="F3" s="89"/>
      <c r="G3" s="89"/>
      <c r="H3" s="89"/>
      <c r="I3" s="89"/>
      <c r="J3" s="89"/>
      <c r="K3" s="89"/>
      <c r="L3" s="89"/>
      <c r="M3" s="89"/>
      <c r="N3" s="89"/>
      <c r="O3" s="100" t="s">
        <v>204</v>
      </c>
    </row>
    <row r="4" spans="6:15" s="15" customFormat="1" hidden="1" x14ac:dyDescent="0.35">
      <c r="F4" s="89"/>
      <c r="G4" s="89"/>
      <c r="H4" s="89"/>
      <c r="I4" s="89"/>
      <c r="J4" s="89"/>
      <c r="K4" s="89"/>
      <c r="L4" s="89"/>
      <c r="M4" s="89"/>
      <c r="N4" s="89"/>
      <c r="O4" s="100" t="str">
        <f>Introduction!G5</f>
        <v>YYYY-MM-DD</v>
      </c>
    </row>
    <row r="5" spans="6:15" s="15" customFormat="1" hidden="1" x14ac:dyDescent="0.35">
      <c r="F5" s="89"/>
      <c r="G5" s="89"/>
      <c r="H5" s="89"/>
      <c r="I5" s="89"/>
      <c r="J5" s="89"/>
      <c r="K5" s="89"/>
      <c r="L5" s="89"/>
      <c r="M5" s="89"/>
      <c r="N5" s="89"/>
      <c r="O5" s="89"/>
    </row>
    <row r="6" spans="6:15" s="15" customFormat="1" hidden="1" x14ac:dyDescent="0.35">
      <c r="F6" s="89"/>
      <c r="G6" s="89"/>
      <c r="H6" s="89"/>
      <c r="I6" s="89"/>
      <c r="J6" s="89"/>
      <c r="K6" s="89"/>
      <c r="L6" s="89"/>
      <c r="M6" s="89"/>
      <c r="N6" s="89"/>
      <c r="O6" s="89"/>
    </row>
    <row r="7" spans="6:15" s="15" customFormat="1" x14ac:dyDescent="0.35">
      <c r="F7" s="89"/>
      <c r="G7" s="89"/>
      <c r="H7" s="89"/>
      <c r="I7" s="89"/>
      <c r="J7" s="89"/>
      <c r="K7" s="89"/>
      <c r="L7" s="89"/>
      <c r="M7" s="89"/>
      <c r="N7" s="89"/>
      <c r="O7" s="89"/>
    </row>
    <row r="8" spans="6:15" s="15" customFormat="1" x14ac:dyDescent="0.35">
      <c r="F8" s="89"/>
      <c r="G8" s="89"/>
      <c r="H8" s="89"/>
      <c r="I8" s="89"/>
      <c r="J8" s="89"/>
      <c r="K8" s="89"/>
      <c r="L8" s="89"/>
      <c r="M8" s="89"/>
      <c r="N8" s="89"/>
      <c r="O8" s="89"/>
    </row>
    <row r="9" spans="6:15" s="15" customFormat="1" ht="22.5" x14ac:dyDescent="0.35">
      <c r="F9" s="184" t="s">
        <v>205</v>
      </c>
      <c r="G9" s="189"/>
      <c r="H9" s="189"/>
      <c r="I9" s="189"/>
      <c r="J9" s="189"/>
      <c r="K9" s="189"/>
      <c r="L9" s="189"/>
      <c r="M9" s="189"/>
      <c r="N9" s="189"/>
      <c r="O9" s="189"/>
    </row>
    <row r="10" spans="6:15" s="15" customFormat="1" x14ac:dyDescent="0.35">
      <c r="F10" s="60" t="s">
        <v>206</v>
      </c>
      <c r="G10" s="89"/>
      <c r="H10" s="89"/>
      <c r="I10" s="89"/>
      <c r="J10" s="89"/>
      <c r="K10" s="89"/>
      <c r="L10" s="89"/>
      <c r="M10" s="89"/>
      <c r="N10" s="89"/>
      <c r="O10" s="89"/>
    </row>
    <row r="11" spans="6:15" s="15" customFormat="1" x14ac:dyDescent="0.35">
      <c r="F11" s="208" t="s">
        <v>207</v>
      </c>
      <c r="G11" s="89"/>
      <c r="H11" s="89"/>
      <c r="I11" s="89"/>
      <c r="J11" s="89"/>
      <c r="K11" s="89"/>
      <c r="L11" s="89"/>
      <c r="M11" s="89"/>
      <c r="N11" s="89"/>
      <c r="O11" s="89"/>
    </row>
    <row r="12" spans="6:15" s="15" customFormat="1" x14ac:dyDescent="0.35">
      <c r="F12" s="165"/>
      <c r="G12" s="89"/>
      <c r="H12" s="89"/>
      <c r="I12" s="89"/>
      <c r="J12" s="89"/>
      <c r="K12" s="89"/>
      <c r="L12" s="89"/>
      <c r="M12" s="89"/>
      <c r="N12" s="89"/>
      <c r="O12" s="89"/>
    </row>
    <row r="13" spans="6:15" s="26" customFormat="1" ht="16" x14ac:dyDescent="0.35">
      <c r="F13" s="192" t="s">
        <v>28</v>
      </c>
      <c r="G13" s="192"/>
      <c r="H13" s="192"/>
      <c r="I13" s="192"/>
      <c r="J13" s="192"/>
      <c r="K13" s="192"/>
      <c r="L13" s="192"/>
      <c r="M13" s="192"/>
      <c r="N13" s="192"/>
      <c r="O13" s="192"/>
    </row>
    <row r="14" spans="6:15" s="26" customFormat="1" ht="32.25" customHeight="1" x14ac:dyDescent="0.35">
      <c r="F14" s="278" t="s">
        <v>208</v>
      </c>
      <c r="G14" s="278"/>
      <c r="H14" s="278"/>
      <c r="I14" s="278"/>
      <c r="J14" s="278"/>
      <c r="K14" s="278"/>
      <c r="L14" s="191"/>
      <c r="M14" s="191"/>
      <c r="N14" s="191"/>
      <c r="O14" s="191"/>
    </row>
    <row r="15" spans="6:15" s="26" customFormat="1" ht="17.25" customHeight="1" x14ac:dyDescent="0.35">
      <c r="F15" s="278" t="s">
        <v>209</v>
      </c>
      <c r="G15" s="278"/>
      <c r="H15" s="278"/>
      <c r="I15" s="278"/>
      <c r="J15" s="278"/>
      <c r="K15" s="278"/>
      <c r="L15" s="191"/>
      <c r="M15" s="191"/>
      <c r="N15" s="191"/>
      <c r="O15" s="191"/>
    </row>
    <row r="16" spans="6:15" s="26" customFormat="1" ht="31.5" customHeight="1" x14ac:dyDescent="0.35">
      <c r="F16" s="278" t="s">
        <v>210</v>
      </c>
      <c r="G16" s="278"/>
      <c r="H16" s="278"/>
      <c r="I16" s="278"/>
      <c r="J16" s="278"/>
      <c r="K16" s="278"/>
      <c r="L16" s="278"/>
      <c r="M16" s="278"/>
      <c r="N16" s="278"/>
      <c r="O16" s="278"/>
    </row>
    <row r="17" spans="2:23" s="26" customFormat="1" ht="33.75" customHeight="1" x14ac:dyDescent="0.35">
      <c r="F17" s="278" t="s">
        <v>211</v>
      </c>
      <c r="G17" s="278"/>
      <c r="H17" s="278"/>
      <c r="I17" s="278"/>
      <c r="J17" s="278"/>
      <c r="K17" s="278"/>
      <c r="L17" s="193"/>
      <c r="M17" s="193"/>
      <c r="N17" s="193"/>
      <c r="O17" s="193"/>
    </row>
    <row r="18" spans="2:23" s="26" customFormat="1" ht="29.25" customHeight="1" x14ac:dyDescent="0.35">
      <c r="F18" s="278" t="s">
        <v>212</v>
      </c>
      <c r="G18" s="278"/>
      <c r="H18" s="278"/>
      <c r="I18" s="278"/>
      <c r="J18" s="278"/>
      <c r="K18" s="278"/>
      <c r="L18" s="278"/>
      <c r="M18" s="278"/>
      <c r="N18" s="278"/>
      <c r="O18" s="278"/>
    </row>
    <row r="19" spans="2:23" s="26" customFormat="1" ht="15.75" customHeight="1" x14ac:dyDescent="0.35">
      <c r="F19" s="278" t="s">
        <v>213</v>
      </c>
      <c r="G19" s="278"/>
      <c r="H19" s="278"/>
      <c r="I19" s="278"/>
      <c r="J19" s="278"/>
      <c r="K19" s="278"/>
      <c r="L19" s="278"/>
      <c r="M19" s="278"/>
      <c r="N19" s="278"/>
      <c r="O19" s="278"/>
    </row>
    <row r="20" spans="2:23" s="26" customFormat="1" ht="33.75" customHeight="1" x14ac:dyDescent="0.35">
      <c r="F20" s="278" t="s">
        <v>214</v>
      </c>
      <c r="G20" s="278"/>
      <c r="H20" s="278"/>
      <c r="I20" s="278"/>
      <c r="J20" s="278"/>
      <c r="K20" s="278"/>
      <c r="L20" s="278"/>
      <c r="M20" s="278"/>
      <c r="N20" s="278"/>
      <c r="O20" s="278"/>
    </row>
    <row r="21" spans="2:23" s="26" customFormat="1" ht="15.75" customHeight="1" x14ac:dyDescent="0.35">
      <c r="F21" s="278" t="s">
        <v>215</v>
      </c>
      <c r="G21" s="278"/>
      <c r="H21" s="278"/>
      <c r="I21" s="278"/>
      <c r="J21" s="278"/>
      <c r="K21" s="278"/>
      <c r="L21" s="278"/>
      <c r="M21" s="278"/>
      <c r="N21" s="278"/>
      <c r="O21" s="278"/>
    </row>
    <row r="22" spans="2:23" s="26" customFormat="1" x14ac:dyDescent="0.4">
      <c r="F22" s="281" t="s">
        <v>216</v>
      </c>
      <c r="G22" s="281"/>
      <c r="H22" s="281"/>
      <c r="I22" s="281"/>
      <c r="J22" s="281"/>
      <c r="K22" s="281"/>
      <c r="L22" s="281"/>
      <c r="M22" s="281"/>
      <c r="N22" s="281"/>
      <c r="O22" s="281"/>
    </row>
    <row r="23" spans="2:23" s="15" customFormat="1" ht="22.5" x14ac:dyDescent="0.35">
      <c r="B23" s="89"/>
      <c r="C23" s="89"/>
      <c r="D23" s="89"/>
      <c r="E23" s="89"/>
      <c r="F23" s="286"/>
      <c r="G23" s="286"/>
      <c r="H23" s="286"/>
      <c r="I23" s="286"/>
      <c r="J23" s="286"/>
      <c r="K23" s="286"/>
      <c r="L23" s="286"/>
      <c r="M23" s="89"/>
      <c r="N23" s="89"/>
      <c r="O23" s="68" t="s">
        <v>217</v>
      </c>
      <c r="P23" s="89"/>
      <c r="Q23" s="89"/>
      <c r="R23" s="89"/>
      <c r="S23" s="89"/>
      <c r="T23" s="89"/>
      <c r="U23" s="89"/>
      <c r="V23" s="89"/>
      <c r="W23" s="89"/>
    </row>
    <row r="24" spans="2:23" s="15" customFormat="1" ht="15.65" customHeight="1" x14ac:dyDescent="0.35">
      <c r="B24" s="89"/>
      <c r="C24" s="89"/>
      <c r="D24" s="89"/>
      <c r="E24" s="89"/>
      <c r="F24" s="89"/>
      <c r="G24" s="89"/>
      <c r="H24" s="89"/>
      <c r="I24" s="89"/>
      <c r="J24" s="89"/>
      <c r="K24" s="89"/>
      <c r="L24" s="89"/>
      <c r="M24" s="89"/>
      <c r="N24" s="89"/>
      <c r="O24" s="190" t="s">
        <v>218</v>
      </c>
      <c r="P24" s="89"/>
      <c r="Q24" s="89"/>
      <c r="R24" s="89"/>
      <c r="S24" s="89"/>
      <c r="T24" s="89"/>
      <c r="U24" s="89"/>
      <c r="V24" s="89"/>
      <c r="W24" s="89"/>
    </row>
    <row r="25" spans="2:23" s="99" customFormat="1" x14ac:dyDescent="0.4">
      <c r="F25" s="279" t="s">
        <v>219</v>
      </c>
      <c r="G25" s="279"/>
      <c r="H25" s="279"/>
      <c r="I25" s="279"/>
      <c r="J25" s="279"/>
      <c r="K25" s="279"/>
      <c r="L25" s="280"/>
      <c r="N25" s="89"/>
      <c r="O25" s="89"/>
    </row>
    <row r="26" spans="2:23" ht="22.5" x14ac:dyDescent="0.4">
      <c r="B26" s="73" t="s">
        <v>220</v>
      </c>
      <c r="C26" s="73" t="s">
        <v>221</v>
      </c>
      <c r="D26" s="73" t="s">
        <v>222</v>
      </c>
      <c r="E26" s="73" t="s">
        <v>223</v>
      </c>
      <c r="F26" s="99" t="s">
        <v>224</v>
      </c>
      <c r="G26" s="99" t="s">
        <v>162</v>
      </c>
      <c r="H26" s="99" t="s">
        <v>225</v>
      </c>
      <c r="I26" s="99" t="s">
        <v>226</v>
      </c>
      <c r="J26" s="99" t="s">
        <v>227</v>
      </c>
      <c r="K26" s="99" t="s">
        <v>228</v>
      </c>
      <c r="L26" s="99" t="s">
        <v>229</v>
      </c>
      <c r="M26" s="89" t="s">
        <v>186</v>
      </c>
      <c r="N26" s="99"/>
      <c r="O26" s="284" t="s">
        <v>207</v>
      </c>
      <c r="P26" s="284"/>
      <c r="Q26" s="99"/>
      <c r="R26" s="99"/>
      <c r="S26" s="99"/>
      <c r="T26" s="99"/>
      <c r="U26" s="99"/>
      <c r="V26" s="99"/>
      <c r="W26" s="99"/>
    </row>
    <row r="27" spans="2:23" ht="15.75" customHeight="1" x14ac:dyDescent="0.4">
      <c r="B27" s="73" t="str">
        <f>IFERROR(VLOOKUP(Government_revenues_table[[#This Row],[GFS Classification]],Table6_GFS_codes_classification[],COLUMNS($F:F)+3,FALSE),"Do not enter data")</f>
        <v>Other revenue (14E)</v>
      </c>
      <c r="C27" s="73" t="str">
        <f>IFERROR(VLOOKUP(Government_revenues_table[[#This Row],[GFS Classification]],Table6_GFS_codes_classification[],COLUMNS($F:G)+3,FALSE),"Do not enter data")</f>
        <v>Property income (141E)</v>
      </c>
      <c r="D27" s="73" t="str">
        <f>IFERROR(VLOOKUP(Government_revenues_table[[#This Row],[GFS Classification]],Table6_GFS_codes_classification[],COLUMNS($F:H)+3,FALSE),"Do not enter data")</f>
        <v>Rent (1415E)</v>
      </c>
      <c r="E27" s="73" t="str">
        <f>IFERROR(VLOOKUP(Government_revenues_table[[#This Row],[GFS Classification]],Table6_GFS_codes_classification[],COLUMNS($F:I)+3,FALSE),"Do not enter data")</f>
        <v>Royalties (1415E1)</v>
      </c>
      <c r="F27" s="99" t="s">
        <v>235</v>
      </c>
      <c r="G27" s="89" t="s">
        <v>171</v>
      </c>
      <c r="H27" s="99" t="s">
        <v>1974</v>
      </c>
      <c r="I27" s="99" t="s">
        <v>1963</v>
      </c>
      <c r="J27" s="99" t="s">
        <v>1908</v>
      </c>
      <c r="K27" s="99" t="s">
        <v>1908</v>
      </c>
      <c r="L27" s="107">
        <v>3778052</v>
      </c>
      <c r="M27" s="99" t="s">
        <v>98</v>
      </c>
      <c r="N27" s="99"/>
      <c r="O27" s="285" t="s">
        <v>232</v>
      </c>
      <c r="P27" s="285"/>
      <c r="Q27" s="99"/>
      <c r="R27" s="99"/>
      <c r="S27" s="99"/>
      <c r="T27" s="99"/>
      <c r="U27" s="99"/>
      <c r="V27" s="99"/>
      <c r="W27" s="99"/>
    </row>
    <row r="28" spans="2:23" ht="15.75" customHeight="1" x14ac:dyDescent="0.4">
      <c r="B28" s="73" t="str">
        <f>IFERROR(VLOOKUP(Government_revenues_table[[#This Row],[GFS Classification]],Table6_GFS_codes_classification[],COLUMNS($F:F)+3,FALSE),"Do not enter data")</f>
        <v>Other revenue (14E)</v>
      </c>
      <c r="C28" s="73" t="str">
        <f>IFERROR(VLOOKUP(Government_revenues_table[[#This Row],[GFS Classification]],Table6_GFS_codes_classification[],COLUMNS($F:G)+3,FALSE),"Do not enter data")</f>
        <v>Property income (141E)</v>
      </c>
      <c r="D28" s="73" t="str">
        <f>IFERROR(VLOOKUP(Government_revenues_table[[#This Row],[GFS Classification]],Table6_GFS_codes_classification[],COLUMNS($F:H)+3,FALSE),"Do not enter data")</f>
        <v>Rent (1415E)</v>
      </c>
      <c r="E28" s="73" t="str">
        <f>IFERROR(VLOOKUP(Government_revenues_table[[#This Row],[GFS Classification]],Table6_GFS_codes_classification[],COLUMNS($F:I)+3,FALSE),"Do not enter data")</f>
        <v>Other rent payments (1415E5)</v>
      </c>
      <c r="F28" s="99" t="s">
        <v>585</v>
      </c>
      <c r="G28" s="89" t="s">
        <v>171</v>
      </c>
      <c r="H28" s="99" t="s">
        <v>1975</v>
      </c>
      <c r="I28" s="99" t="s">
        <v>1964</v>
      </c>
      <c r="J28" s="99" t="s">
        <v>1994</v>
      </c>
      <c r="K28" s="99" t="s">
        <v>1994</v>
      </c>
      <c r="L28" s="107">
        <v>18926841</v>
      </c>
      <c r="M28" s="99" t="s">
        <v>98</v>
      </c>
      <c r="N28" s="99"/>
      <c r="O28" s="285"/>
      <c r="P28" s="285"/>
      <c r="Q28" s="99"/>
      <c r="R28" s="99"/>
      <c r="S28" s="99"/>
      <c r="T28" s="99"/>
      <c r="U28" s="99"/>
      <c r="V28" s="99"/>
      <c r="W28" s="99"/>
    </row>
    <row r="29" spans="2:23" ht="15.75" customHeight="1" x14ac:dyDescent="0.4">
      <c r="B29" s="73" t="str">
        <f>IFERROR(VLOOKUP(Government_revenues_table[[#This Row],[GFS Classification]],Table6_GFS_codes_classification[],COLUMNS($F:F)+3,FALSE),"Do not enter data")</f>
        <v>Other revenue (14E)</v>
      </c>
      <c r="C29" s="73" t="str">
        <f>IFERROR(VLOOKUP(Government_revenues_table[[#This Row],[GFS Classification]],Table6_GFS_codes_classification[],COLUMNS($F:G)+3,FALSE),"Do not enter data")</f>
        <v>Property income (141E)</v>
      </c>
      <c r="D29" s="73" t="str">
        <f>IFERROR(VLOOKUP(Government_revenues_table[[#This Row],[GFS Classification]],Table6_GFS_codes_classification[],COLUMNS($F:H)+3,FALSE),"Do not enter data")</f>
        <v>Rent (1415E)</v>
      </c>
      <c r="E29" s="73" t="str">
        <f>IFERROR(VLOOKUP(Government_revenues_table[[#This Row],[GFS Classification]],Table6_GFS_codes_classification[],COLUMNS($F:I)+3,FALSE),"Do not enter data")</f>
        <v>Production entitlements (in-kind or cash) (1415E3)</v>
      </c>
      <c r="F29" s="99" t="s">
        <v>242</v>
      </c>
      <c r="G29" s="89" t="s">
        <v>171</v>
      </c>
      <c r="H29" s="99" t="s">
        <v>236</v>
      </c>
      <c r="I29" s="99" t="s">
        <v>1966</v>
      </c>
      <c r="J29" s="99" t="s">
        <v>1902</v>
      </c>
      <c r="K29" s="99" t="s">
        <v>1907</v>
      </c>
      <c r="L29" s="107">
        <v>40513594</v>
      </c>
      <c r="M29" s="99" t="s">
        <v>98</v>
      </c>
      <c r="N29" s="99"/>
      <c r="O29" s="285"/>
      <c r="P29" s="285"/>
      <c r="Q29" s="99"/>
      <c r="R29" s="99"/>
      <c r="S29" s="99"/>
      <c r="T29" s="99"/>
      <c r="U29" s="99"/>
      <c r="V29" s="99"/>
      <c r="W29" s="99"/>
    </row>
    <row r="30" spans="2:23" ht="15.75" customHeight="1" x14ac:dyDescent="0.4">
      <c r="B30" s="73" t="str">
        <f>IFERROR(VLOOKUP(Government_revenues_table[[#This Row],[GFS Classification]],Table6_GFS_codes_classification[],COLUMNS($F:F)+3,FALSE),"Do not enter data")</f>
        <v>Other revenue (14E)</v>
      </c>
      <c r="C30" s="73" t="str">
        <f>IFERROR(VLOOKUP(Government_revenues_table[[#This Row],[GFS Classification]],Table6_GFS_codes_classification[],COLUMNS($F:G)+3,FALSE),"Do not enter data")</f>
        <v>Property income (141E)</v>
      </c>
      <c r="D30" s="73" t="str">
        <f>IFERROR(VLOOKUP(Government_revenues_table[[#This Row],[GFS Classification]],Table6_GFS_codes_classification[],COLUMNS($F:H)+3,FALSE),"Do not enter data")</f>
        <v>Rent (1415E)</v>
      </c>
      <c r="E30" s="73" t="str">
        <f>IFERROR(VLOOKUP(Government_revenues_table[[#This Row],[GFS Classification]],Table6_GFS_codes_classification[],COLUMNS($F:I)+3,FALSE),"Do not enter data")</f>
        <v>Production entitlements (in-kind or cash) (1415E3)</v>
      </c>
      <c r="F30" s="99" t="s">
        <v>242</v>
      </c>
      <c r="G30" s="89" t="s">
        <v>171</v>
      </c>
      <c r="H30" s="99" t="s">
        <v>1976</v>
      </c>
      <c r="I30" s="99" t="s">
        <v>1966</v>
      </c>
      <c r="J30" s="99" t="s">
        <v>1902</v>
      </c>
      <c r="K30" s="99" t="s">
        <v>1907</v>
      </c>
      <c r="L30" s="107">
        <v>33604548</v>
      </c>
      <c r="M30" s="99" t="s">
        <v>98</v>
      </c>
      <c r="N30" s="99"/>
      <c r="O30" s="285"/>
      <c r="P30" s="285"/>
      <c r="Q30" s="99"/>
      <c r="R30" s="99"/>
      <c r="S30" s="99"/>
      <c r="T30" s="99"/>
      <c r="U30" s="99"/>
      <c r="V30" s="99"/>
      <c r="W30" s="99"/>
    </row>
    <row r="31" spans="2:23" ht="15.75" customHeight="1" x14ac:dyDescent="0.4">
      <c r="B31" s="73" t="str">
        <f>IFERROR(VLOOKUP(Government_revenues_table[[#This Row],[GFS Classification]],Table6_GFS_codes_classification[],COLUMNS($F:F)+3,FALSE),"Do not enter data")</f>
        <v>Other revenue (14E)</v>
      </c>
      <c r="C31" s="73" t="str">
        <f>IFERROR(VLOOKUP(Government_revenues_table[[#This Row],[GFS Classification]],Table6_GFS_codes_classification[],COLUMNS($F:G)+3,FALSE),"Do not enter data")</f>
        <v>Property income (141E)</v>
      </c>
      <c r="D31" s="73" t="str">
        <f>IFERROR(VLOOKUP(Government_revenues_table[[#This Row],[GFS Classification]],Table6_GFS_codes_classification[],COLUMNS($F:H)+3,FALSE),"Do not enter data")</f>
        <v>Rent (1415E)</v>
      </c>
      <c r="E31" s="73" t="str">
        <f>IFERROR(VLOOKUP(Government_revenues_table[[#This Row],[GFS Classification]],Table6_GFS_codes_classification[],COLUMNS($F:I)+3,FALSE),"Do not enter data")</f>
        <v>Production entitlements (in-kind or cash) (1415E3)</v>
      </c>
      <c r="F31" s="99" t="s">
        <v>242</v>
      </c>
      <c r="G31" s="89" t="s">
        <v>171</v>
      </c>
      <c r="H31" s="99" t="s">
        <v>1977</v>
      </c>
      <c r="I31" s="99" t="s">
        <v>1966</v>
      </c>
      <c r="J31" s="99" t="s">
        <v>1903</v>
      </c>
      <c r="K31" s="99" t="s">
        <v>1907</v>
      </c>
      <c r="L31" s="107">
        <v>36053880</v>
      </c>
      <c r="M31" s="99" t="s">
        <v>98</v>
      </c>
      <c r="N31" s="99"/>
      <c r="O31" s="285"/>
      <c r="P31" s="285"/>
      <c r="Q31" s="99"/>
      <c r="R31" s="99"/>
      <c r="S31" s="99"/>
      <c r="T31" s="99"/>
      <c r="U31" s="99"/>
      <c r="V31" s="99"/>
      <c r="W31" s="99"/>
    </row>
    <row r="32" spans="2:23" x14ac:dyDescent="0.4">
      <c r="B32" s="73" t="str">
        <f>IFERROR(VLOOKUP(Government_revenues_table[[#This Row],[GFS Classification]],Table6_GFS_codes_classification[],COLUMNS($F:F)+3,FALSE),"Do not enter data")</f>
        <v>Other revenue (14E)</v>
      </c>
      <c r="C32" s="73" t="str">
        <f>IFERROR(VLOOKUP(Government_revenues_table[[#This Row],[GFS Classification]],Table6_GFS_codes_classification[],COLUMNS($F:G)+3,FALSE),"Do not enter data")</f>
        <v>Property income (141E)</v>
      </c>
      <c r="D32" s="73" t="str">
        <f>IFERROR(VLOOKUP(Government_revenues_table[[#This Row],[GFS Classification]],Table6_GFS_codes_classification[],COLUMNS($F:H)+3,FALSE),"Do not enter data")</f>
        <v>Rent (1415E)</v>
      </c>
      <c r="E32" s="73" t="str">
        <f>IFERROR(VLOOKUP(Government_revenues_table[[#This Row],[GFS Classification]],Table6_GFS_codes_classification[],COLUMNS($F:I)+3,FALSE),"Do not enter data")</f>
        <v>Production entitlements (in-kind or cash) (1415E3)</v>
      </c>
      <c r="F32" s="99" t="s">
        <v>549</v>
      </c>
      <c r="G32" s="89" t="s">
        <v>171</v>
      </c>
      <c r="H32" s="99" t="s">
        <v>1978</v>
      </c>
      <c r="I32" s="99" t="s">
        <v>1966</v>
      </c>
      <c r="J32" s="99" t="s">
        <v>1907</v>
      </c>
      <c r="K32" s="99" t="s">
        <v>1907</v>
      </c>
      <c r="L32" s="107">
        <v>6137914</v>
      </c>
      <c r="M32" s="99" t="s">
        <v>98</v>
      </c>
      <c r="N32" s="99"/>
      <c r="O32" s="282" t="s">
        <v>239</v>
      </c>
      <c r="P32" s="282"/>
      <c r="Q32" s="99"/>
      <c r="R32" s="99"/>
      <c r="S32" s="99"/>
      <c r="T32" s="99"/>
      <c r="U32" s="99"/>
      <c r="V32" s="99"/>
      <c r="W32" s="99"/>
    </row>
    <row r="33" spans="2:23" x14ac:dyDescent="0.4">
      <c r="B33" s="73" t="str">
        <f>IFERROR(VLOOKUP(Government_revenues_table[[#This Row],[GFS Classification]],Table6_GFS_codes_classification[],COLUMNS($F:F)+3,FALSE),"Do not enter data")</f>
        <v>Other revenue (14E)</v>
      </c>
      <c r="C33" s="73" t="str">
        <f>IFERROR(VLOOKUP(Government_revenues_table[[#This Row],[GFS Classification]],Table6_GFS_codes_classification[],COLUMNS($F:G)+3,FALSE),"Do not enter data")</f>
        <v>Sales of goods and services (142E)</v>
      </c>
      <c r="D33" s="73" t="str">
        <f>IFERROR(VLOOKUP(Government_revenues_table[[#This Row],[GFS Classification]],Table6_GFS_codes_classification[],COLUMNS($F:H)+3,FALSE),"Do not enter data")</f>
        <v>Administrative fees for government services (1422E)</v>
      </c>
      <c r="E33" s="73" t="str">
        <f>IFERROR(VLOOKUP(Government_revenues_table[[#This Row],[GFS Classification]],Table6_GFS_codes_classification[],COLUMNS($F:I)+3,FALSE),"Do not enter data")</f>
        <v>Administrative fees for government services (1422E)</v>
      </c>
      <c r="F33" s="99" t="s">
        <v>612</v>
      </c>
      <c r="G33" s="89" t="s">
        <v>171</v>
      </c>
      <c r="H33" s="99" t="s">
        <v>1979</v>
      </c>
      <c r="I33" s="99" t="s">
        <v>1965</v>
      </c>
      <c r="J33" s="99" t="s">
        <v>1905</v>
      </c>
      <c r="K33" s="99" t="s">
        <v>1905</v>
      </c>
      <c r="L33" s="107">
        <v>35965397</v>
      </c>
      <c r="M33" s="99" t="s">
        <v>98</v>
      </c>
      <c r="N33" s="99"/>
      <c r="O33" s="283" t="s">
        <v>240</v>
      </c>
      <c r="P33" s="283"/>
      <c r="Q33" s="99"/>
      <c r="R33" s="99"/>
      <c r="S33" s="99"/>
      <c r="T33" s="99"/>
      <c r="U33" s="99"/>
      <c r="V33" s="99"/>
      <c r="W33" s="99"/>
    </row>
    <row r="34" spans="2:23" ht="15.5" thickBot="1" x14ac:dyDescent="0.45">
      <c r="B34" s="73" t="str">
        <f>IFERROR(VLOOKUP(Government_revenues_table[[#This Row],[GFS Classification]],Table6_GFS_codes_classification[],COLUMNS($F:F)+3,FALSE),"Do not enter data")</f>
        <v>Other revenue (14E)</v>
      </c>
      <c r="C34" s="73" t="str">
        <f>IFERROR(VLOOKUP(Government_revenues_table[[#This Row],[GFS Classification]],Table6_GFS_codes_classification[],COLUMNS($F:G)+3,FALSE),"Do not enter data")</f>
        <v>Property income (141E)</v>
      </c>
      <c r="D34" s="73" t="str">
        <f>IFERROR(VLOOKUP(Government_revenues_table[[#This Row],[GFS Classification]],Table6_GFS_codes_classification[],COLUMNS($F:H)+3,FALSE),"Do not enter data")</f>
        <v>Rent (1415E)</v>
      </c>
      <c r="E34" s="73" t="str">
        <f>IFERROR(VLOOKUP(Government_revenues_table[[#This Row],[GFS Classification]],Table6_GFS_codes_classification[],COLUMNS($F:I)+3,FALSE),"Do not enter data")</f>
        <v>Production entitlements (in-kind or cash) (1415E3)</v>
      </c>
      <c r="F34" s="99" t="s">
        <v>549</v>
      </c>
      <c r="G34" s="89" t="s">
        <v>171</v>
      </c>
      <c r="H34" s="99" t="s">
        <v>1904</v>
      </c>
      <c r="I34" s="99" t="s">
        <v>1963</v>
      </c>
      <c r="J34" s="99" t="s">
        <v>1908</v>
      </c>
      <c r="K34" s="99" t="s">
        <v>1908</v>
      </c>
      <c r="L34" s="107">
        <v>4333663</v>
      </c>
      <c r="M34" s="99" t="s">
        <v>98</v>
      </c>
      <c r="N34" s="99"/>
      <c r="O34" s="74"/>
      <c r="P34" s="74"/>
      <c r="Q34" s="99"/>
      <c r="R34" s="99"/>
      <c r="S34" s="99"/>
      <c r="T34" s="99"/>
      <c r="U34" s="99"/>
      <c r="V34" s="99"/>
      <c r="W34" s="99"/>
    </row>
    <row r="35" spans="2:23" x14ac:dyDescent="0.4">
      <c r="B35" s="73" t="str">
        <f>IFERROR(VLOOKUP(Government_revenues_table[[#This Row],[GFS Classification]],Table6_GFS_codes_classification[],COLUMNS($F:F)+3,FALSE),"Do not enter data")</f>
        <v>Taxes (11E)</v>
      </c>
      <c r="C35" s="73" t="str">
        <f>IFERROR(VLOOKUP(Government_revenues_table[[#This Row],[GFS Classification]],Table6_GFS_codes_classification[],COLUMNS($F:G)+3,FALSE),"Do not enter data")</f>
        <v>Taxes on goods and services (114E)</v>
      </c>
      <c r="D35" s="73" t="str">
        <f>IFERROR(VLOOKUP(Government_revenues_table[[#This Row],[GFS Classification]],Table6_GFS_codes_classification[],COLUMNS($F:H)+3,FALSE),"Do not enter data")</f>
        <v>General taxes on goods and services (VAT, sales tax, turnover tax) (1141E)</v>
      </c>
      <c r="E35" s="73" t="str">
        <f>IFERROR(VLOOKUP(Government_revenues_table[[#This Row],[GFS Classification]],Table6_GFS_codes_classification[],COLUMNS($F:I)+3,FALSE),"Do not enter data")</f>
        <v>General taxes on goods and services (VAT, sales tax, turnover tax) (1141E)</v>
      </c>
      <c r="F35" s="99" t="s">
        <v>233</v>
      </c>
      <c r="G35" s="89" t="s">
        <v>171</v>
      </c>
      <c r="H35" s="99" t="s">
        <v>1956</v>
      </c>
      <c r="I35" s="99" t="s">
        <v>1966</v>
      </c>
      <c r="J35" s="99" t="s">
        <v>1993</v>
      </c>
      <c r="K35" s="99" t="s">
        <v>1907</v>
      </c>
      <c r="L35" s="251">
        <v>61264953</v>
      </c>
      <c r="M35" s="99" t="s">
        <v>98</v>
      </c>
      <c r="N35" s="99"/>
      <c r="O35" s="99"/>
      <c r="P35" s="99"/>
      <c r="Q35" s="99"/>
      <c r="R35" s="99"/>
      <c r="S35" s="99"/>
      <c r="T35" s="110"/>
      <c r="U35" s="99"/>
      <c r="V35" s="99"/>
      <c r="W35" s="99"/>
    </row>
    <row r="36" spans="2:23" x14ac:dyDescent="0.4">
      <c r="B36" s="75" t="str">
        <f>IFERROR(VLOOKUP(Government_revenues_table[[#This Row],[GFS Classification]],Table6_GFS_codes_classification[],COLUMNS($F:F)+3,FALSE),"Do not enter data")</f>
        <v>Taxes (11E)</v>
      </c>
      <c r="C36" s="75" t="str">
        <f>IFERROR(VLOOKUP(Government_revenues_table[[#This Row],[GFS Classification]],Table6_GFS_codes_classification[],COLUMNS($F:G)+3,FALSE),"Do not enter data")</f>
        <v>Taxes on goods and services (114E)</v>
      </c>
      <c r="D36" s="75" t="str">
        <f>IFERROR(VLOOKUP(Government_revenues_table[[#This Row],[GFS Classification]],Table6_GFS_codes_classification[],COLUMNS($F:H)+3,FALSE),"Do not enter data")</f>
        <v>General taxes on goods and services (VAT, sales tax, turnover tax) (1141E)</v>
      </c>
      <c r="E36" s="75" t="str">
        <f>IFERROR(VLOOKUP(Government_revenues_table[[#This Row],[GFS Classification]],Table6_GFS_codes_classification[],COLUMNS($F:I)+3,FALSE),"Do not enter data")</f>
        <v>General taxes on goods and services (VAT, sales tax, turnover tax) (1141E)</v>
      </c>
      <c r="F36" s="99" t="s">
        <v>233</v>
      </c>
      <c r="G36" s="89" t="s">
        <v>171</v>
      </c>
      <c r="H36" s="99" t="s">
        <v>1957</v>
      </c>
      <c r="I36" s="99" t="s">
        <v>1966</v>
      </c>
      <c r="J36" s="99" t="s">
        <v>1993</v>
      </c>
      <c r="K36" s="99" t="s">
        <v>1907</v>
      </c>
      <c r="L36" s="251">
        <v>405057341</v>
      </c>
      <c r="M36" s="99" t="s">
        <v>98</v>
      </c>
      <c r="N36" s="99"/>
      <c r="O36" s="99"/>
      <c r="P36" s="99"/>
      <c r="Q36" s="99"/>
      <c r="R36" s="99"/>
      <c r="S36" s="99"/>
      <c r="T36" s="111"/>
      <c r="U36" s="99"/>
      <c r="V36" s="99"/>
      <c r="W36" s="99"/>
    </row>
    <row r="37" spans="2:23" x14ac:dyDescent="0.4">
      <c r="B37" s="73" t="str">
        <f>IFERROR(VLOOKUP(Government_revenues_table[[#This Row],[GFS Classification]],Table6_GFS_codes_classification[],COLUMNS($F:F)+3,FALSE),"Do not enter data")</f>
        <v>Taxes (11E)</v>
      </c>
      <c r="C37" s="73" t="str">
        <f>IFERROR(VLOOKUP(Government_revenues_table[[#This Row],[GFS Classification]],Table6_GFS_codes_classification[],COLUMNS($F:G)+3,FALSE),"Do not enter data")</f>
        <v>Taxes on goods and services (114E)</v>
      </c>
      <c r="D37" s="73" t="str">
        <f>IFERROR(VLOOKUP(Government_revenues_table[[#This Row],[GFS Classification]],Table6_GFS_codes_classification[],COLUMNS($F:H)+3,FALSE),"Do not enter data")</f>
        <v>General taxes on goods and services (VAT, sales tax, turnover tax) (1141E)</v>
      </c>
      <c r="E37" s="73" t="str">
        <f>IFERROR(VLOOKUP(Government_revenues_table[[#This Row],[GFS Classification]],Table6_GFS_codes_classification[],COLUMNS($F:I)+3,FALSE),"Do not enter data")</f>
        <v>General taxes on goods and services (VAT, sales tax, turnover tax) (1141E)</v>
      </c>
      <c r="F37" s="99" t="s">
        <v>233</v>
      </c>
      <c r="G37" s="89" t="s">
        <v>171</v>
      </c>
      <c r="H37" s="99" t="s">
        <v>234</v>
      </c>
      <c r="I37" s="99" t="s">
        <v>1966</v>
      </c>
      <c r="J37" s="99" t="s">
        <v>1993</v>
      </c>
      <c r="K37" s="99" t="s">
        <v>1907</v>
      </c>
      <c r="L37" s="251">
        <v>157621354</v>
      </c>
      <c r="M37" s="99" t="s">
        <v>98</v>
      </c>
      <c r="N37" s="99"/>
      <c r="O37" s="99"/>
      <c r="P37" s="99"/>
      <c r="Q37" s="99"/>
      <c r="R37" s="99"/>
      <c r="S37" s="99"/>
      <c r="T37" s="99"/>
      <c r="U37" s="99"/>
      <c r="V37" s="99"/>
      <c r="W37" s="99"/>
    </row>
    <row r="38" spans="2:23" x14ac:dyDescent="0.4">
      <c r="B38" s="73" t="str">
        <f>IFERROR(VLOOKUP(Government_revenues_table[[#This Row],[GFS Classification]],Table6_GFS_codes_classification[],COLUMNS($F:F)+3,FALSE),"Do not enter data")</f>
        <v>Taxes (11E)</v>
      </c>
      <c r="C38" s="73" t="str">
        <f>IFERROR(VLOOKUP(Government_revenues_table[[#This Row],[GFS Classification]],Table6_GFS_codes_classification[],COLUMNS($F:G)+3,FALSE),"Do not enter data")</f>
        <v>Taxes on property (113E)</v>
      </c>
      <c r="D38" s="73" t="str">
        <f>IFERROR(VLOOKUP(Government_revenues_table[[#This Row],[GFS Classification]],Table6_GFS_codes_classification[],COLUMNS($F:H)+3,FALSE),"Do not enter data")</f>
        <v>Taxes on property (113E)</v>
      </c>
      <c r="E38" s="73" t="str">
        <f>IFERROR(VLOOKUP(Government_revenues_table[[#This Row],[GFS Classification]],Table6_GFS_codes_classification[],COLUMNS($F:I)+3,FALSE),"Do not enter data")</f>
        <v>Taxes on property (113E)</v>
      </c>
      <c r="F38" s="99" t="s">
        <v>349</v>
      </c>
      <c r="G38" s="89" t="s">
        <v>171</v>
      </c>
      <c r="H38" s="99" t="s">
        <v>1958</v>
      </c>
      <c r="I38" s="99" t="s">
        <v>1966</v>
      </c>
      <c r="J38" s="99" t="s">
        <v>1993</v>
      </c>
      <c r="K38" s="99" t="s">
        <v>1907</v>
      </c>
      <c r="L38" s="251">
        <v>639150</v>
      </c>
      <c r="M38" s="99" t="s">
        <v>98</v>
      </c>
      <c r="N38" s="99"/>
      <c r="O38" s="99"/>
      <c r="P38" s="99"/>
      <c r="Q38" s="99"/>
      <c r="R38" s="99"/>
      <c r="S38" s="99"/>
      <c r="T38" s="99"/>
      <c r="U38" s="99"/>
      <c r="V38" s="110"/>
      <c r="W38" s="99"/>
    </row>
    <row r="39" spans="2:23" x14ac:dyDescent="0.4">
      <c r="B39" s="73" t="str">
        <f>IFERROR(VLOOKUP(Government_revenues_table[[#This Row],[GFS Classification]],Table6_GFS_codes_classification[],COLUMNS($F:F)+3,FALSE),"Do not enter data")</f>
        <v>Other revenue (14E)</v>
      </c>
      <c r="C39" s="73" t="str">
        <f>IFERROR(VLOOKUP(Government_revenues_table[[#This Row],[GFS Classification]],Table6_GFS_codes_classification[],COLUMNS($F:G)+3,FALSE),"Do not enter data")</f>
        <v>Sales of goods and services (142E)</v>
      </c>
      <c r="D39" s="73" t="str">
        <f>IFERROR(VLOOKUP(Government_revenues_table[[#This Row],[GFS Classification]],Table6_GFS_codes_classification[],COLUMNS($F:H)+3,FALSE),"Do not enter data")</f>
        <v>Administrative fees for government services (1422E)</v>
      </c>
      <c r="E39" s="73" t="str">
        <f>IFERROR(VLOOKUP(Government_revenues_table[[#This Row],[GFS Classification]],Table6_GFS_codes_classification[],COLUMNS($F:I)+3,FALSE),"Do not enter data")</f>
        <v>Administrative fees for government services (1422E)</v>
      </c>
      <c r="F39" s="99" t="s">
        <v>612</v>
      </c>
      <c r="G39" s="89" t="s">
        <v>171</v>
      </c>
      <c r="H39" s="99" t="s">
        <v>1959</v>
      </c>
      <c r="I39" s="99" t="s">
        <v>1966</v>
      </c>
      <c r="J39" s="99" t="s">
        <v>1993</v>
      </c>
      <c r="K39" s="99" t="s">
        <v>1907</v>
      </c>
      <c r="L39" s="109">
        <v>7415</v>
      </c>
      <c r="M39" s="99" t="s">
        <v>98</v>
      </c>
      <c r="N39" s="99"/>
      <c r="O39" s="99"/>
      <c r="P39" s="99"/>
      <c r="Q39" s="99"/>
      <c r="R39" s="99"/>
      <c r="S39" s="99"/>
      <c r="T39" s="99"/>
      <c r="U39" s="99"/>
      <c r="V39" s="111"/>
      <c r="W39" s="99"/>
    </row>
    <row r="40" spans="2:23" x14ac:dyDescent="0.4">
      <c r="B40" s="73" t="str">
        <f>IFERROR(VLOOKUP(Government_revenues_table[[#This Row],[GFS Classification]],Table6_GFS_codes_classification[],COLUMNS($F:F)+3,FALSE),"Do not enter data")</f>
        <v>Other revenue (14E)</v>
      </c>
      <c r="C40" s="73" t="str">
        <f>IFERROR(VLOOKUP(Government_revenues_table[[#This Row],[GFS Classification]],Table6_GFS_codes_classification[],COLUMNS($F:G)+3,FALSE),"Do not enter data")</f>
        <v>Property income (141E)</v>
      </c>
      <c r="D40" s="73" t="str">
        <f>IFERROR(VLOOKUP(Government_revenues_table[[#This Row],[GFS Classification]],Table6_GFS_codes_classification[],COLUMNS($F:H)+3,FALSE),"Do not enter data")</f>
        <v>Rent (1415E)</v>
      </c>
      <c r="E40" s="73" t="str">
        <f>IFERROR(VLOOKUP(Government_revenues_table[[#This Row],[GFS Classification]],Table6_GFS_codes_classification[],COLUMNS($F:I)+3,FALSE),"Do not enter data")</f>
        <v>Royalties (1415E1)</v>
      </c>
      <c r="F40" s="99" t="s">
        <v>235</v>
      </c>
      <c r="G40" s="89" t="s">
        <v>171</v>
      </c>
      <c r="H40" s="99" t="s">
        <v>1960</v>
      </c>
      <c r="I40" s="99" t="s">
        <v>1966</v>
      </c>
      <c r="J40" s="99" t="s">
        <v>1993</v>
      </c>
      <c r="K40" s="99" t="s">
        <v>1907</v>
      </c>
      <c r="L40" s="109">
        <v>373463174</v>
      </c>
      <c r="M40" s="99" t="s">
        <v>98</v>
      </c>
      <c r="N40" s="99"/>
      <c r="O40" s="99"/>
      <c r="P40" s="99"/>
      <c r="Q40" s="99"/>
      <c r="R40" s="99"/>
      <c r="S40" s="99"/>
      <c r="T40" s="99"/>
      <c r="U40" s="99"/>
      <c r="V40" s="99"/>
      <c r="W40" s="99"/>
    </row>
    <row r="41" spans="2:23" x14ac:dyDescent="0.4">
      <c r="B41" s="73" t="str">
        <f>IFERROR(VLOOKUP(Government_revenues_table[[#This Row],[GFS Classification]],Table6_GFS_codes_classification[],COLUMNS($F:F)+3,FALSE),"Do not enter data")</f>
        <v>Taxes (11E)</v>
      </c>
      <c r="C41" s="73" t="str">
        <f>IFERROR(VLOOKUP(Government_revenues_table[[#This Row],[GFS Classification]],Table6_GFS_codes_classification[],COLUMNS($F:G)+3,FALSE),"Do not enter data")</f>
        <v>Taxes on goods and services (114E)</v>
      </c>
      <c r="D41" s="73" t="str">
        <f>IFERROR(VLOOKUP(Government_revenues_table[[#This Row],[GFS Classification]],Table6_GFS_codes_classification[],COLUMNS($F:H)+3,FALSE),"Do not enter data")</f>
        <v>Excise taxes (1142E)</v>
      </c>
      <c r="E41" s="73" t="str">
        <f>IFERROR(VLOOKUP(Government_revenues_table[[#This Row],[GFS Classification]],Table6_GFS_codes_classification[],COLUMNS($F:I)+3,FALSE),"Do not enter data")</f>
        <v>Excise taxes (1142E)</v>
      </c>
      <c r="F41" s="99" t="s">
        <v>374</v>
      </c>
      <c r="G41" s="89" t="s">
        <v>171</v>
      </c>
      <c r="H41" s="99" t="s">
        <v>1968</v>
      </c>
      <c r="I41" s="99" t="s">
        <v>1966</v>
      </c>
      <c r="J41" s="99" t="s">
        <v>1993</v>
      </c>
      <c r="K41" s="99" t="s">
        <v>1907</v>
      </c>
      <c r="L41" s="109">
        <v>6615917</v>
      </c>
      <c r="M41" s="99" t="s">
        <v>98</v>
      </c>
      <c r="N41" s="99"/>
      <c r="O41" s="99"/>
      <c r="P41" s="99"/>
      <c r="Q41" s="99"/>
      <c r="R41" s="99"/>
      <c r="S41" s="99"/>
      <c r="T41" s="110"/>
      <c r="U41" s="99"/>
      <c r="V41" s="99"/>
      <c r="W41" s="99"/>
    </row>
    <row r="42" spans="2:23" x14ac:dyDescent="0.4">
      <c r="B42" s="73" t="str">
        <f>IFERROR(VLOOKUP(Government_revenues_table[[#This Row],[GFS Classification]],Table6_GFS_codes_classification[],COLUMNS($F:F)+3,FALSE),"Do not enter data")</f>
        <v>Taxes (11E)</v>
      </c>
      <c r="C42" s="73" t="str">
        <f>IFERROR(VLOOKUP(Government_revenues_table[[#This Row],[GFS Classification]],Table6_GFS_codes_classification[],COLUMNS($F:G)+3,FALSE),"Do not enter data")</f>
        <v>Taxes on goods and services (114E)</v>
      </c>
      <c r="D42" s="73" t="str">
        <f>IFERROR(VLOOKUP(Government_revenues_table[[#This Row],[GFS Classification]],Table6_GFS_codes_classification[],COLUMNS($F:H)+3,FALSE),"Do not enter data")</f>
        <v>Excise taxes (1142E)</v>
      </c>
      <c r="E42" s="73" t="str">
        <f>IFERROR(VLOOKUP(Government_revenues_table[[#This Row],[GFS Classification]],Table6_GFS_codes_classification[],COLUMNS($F:I)+3,FALSE),"Do not enter data")</f>
        <v>Excise taxes (1142E)</v>
      </c>
      <c r="F42" s="99" t="s">
        <v>374</v>
      </c>
      <c r="G42" s="89" t="s">
        <v>171</v>
      </c>
      <c r="H42" s="99" t="s">
        <v>1969</v>
      </c>
      <c r="I42" s="99" t="s">
        <v>1966</v>
      </c>
      <c r="J42" s="99" t="s">
        <v>1993</v>
      </c>
      <c r="K42" s="99" t="s">
        <v>1907</v>
      </c>
      <c r="L42" s="109">
        <v>3049432</v>
      </c>
      <c r="M42" s="99" t="s">
        <v>98</v>
      </c>
      <c r="N42" s="99"/>
      <c r="O42" s="99"/>
      <c r="P42" s="99"/>
      <c r="Q42" s="99"/>
      <c r="R42" s="99"/>
      <c r="S42" s="99"/>
      <c r="T42" s="110"/>
      <c r="U42" s="99"/>
      <c r="V42" s="99"/>
      <c r="W42" s="99"/>
    </row>
    <row r="43" spans="2:23" x14ac:dyDescent="0.4">
      <c r="B43" s="73" t="str">
        <f>IFERROR(VLOOKUP(Government_revenues_table[[#This Row],[GFS Classification]],Table6_GFS_codes_classification[],COLUMNS($F:F)+3,FALSE),"Do not enter data")</f>
        <v>Taxes (11E)</v>
      </c>
      <c r="C43" s="73" t="str">
        <f>IFERROR(VLOOKUP(Government_revenues_table[[#This Row],[GFS Classification]],Table6_GFS_codes_classification[],COLUMNS($F:G)+3,FALSE),"Do not enter data")</f>
        <v>Taxes on goods and services (114E)</v>
      </c>
      <c r="D43" s="73" t="str">
        <f>IFERROR(VLOOKUP(Government_revenues_table[[#This Row],[GFS Classification]],Table6_GFS_codes_classification[],COLUMNS($F:H)+3,FALSE),"Do not enter data")</f>
        <v>Excise taxes (1142E)</v>
      </c>
      <c r="E43" s="73" t="str">
        <f>IFERROR(VLOOKUP(Government_revenues_table[[#This Row],[GFS Classification]],Table6_GFS_codes_classification[],COLUMNS($F:I)+3,FALSE),"Do not enter data")</f>
        <v>Excise taxes (1142E)</v>
      </c>
      <c r="F43" s="99" t="s">
        <v>374</v>
      </c>
      <c r="G43" s="89" t="s">
        <v>171</v>
      </c>
      <c r="H43" s="99" t="s">
        <v>1970</v>
      </c>
      <c r="I43" s="99" t="s">
        <v>1966</v>
      </c>
      <c r="J43" s="99" t="s">
        <v>1993</v>
      </c>
      <c r="K43" s="99" t="s">
        <v>1907</v>
      </c>
      <c r="L43" s="109">
        <v>1877904</v>
      </c>
      <c r="M43" s="99" t="s">
        <v>98</v>
      </c>
      <c r="N43" s="99"/>
      <c r="O43" s="99"/>
      <c r="P43" s="99"/>
      <c r="Q43" s="99"/>
      <c r="R43" s="99"/>
      <c r="S43" s="99"/>
      <c r="T43" s="110"/>
      <c r="U43" s="99"/>
      <c r="V43" s="99"/>
      <c r="W43" s="99"/>
    </row>
    <row r="44" spans="2:23" x14ac:dyDescent="0.4">
      <c r="B44" s="73" t="str">
        <f>IFERROR(VLOOKUP(Government_revenues_table[[#This Row],[GFS Classification]],Table6_GFS_codes_classification[],COLUMNS($F:F)+3,FALSE),"Do not enter data")</f>
        <v>Taxes (11E)</v>
      </c>
      <c r="C44" s="73" t="str">
        <f>IFERROR(VLOOKUP(Government_revenues_table[[#This Row],[GFS Classification]],Table6_GFS_codes_classification[],COLUMNS($F:G)+3,FALSE),"Do not enter data")</f>
        <v>Taxes on income, profits and capital gains (111E)</v>
      </c>
      <c r="D44" s="73" t="str">
        <f>IFERROR(VLOOKUP(Government_revenues_table[[#This Row],[GFS Classification]],Table6_GFS_codes_classification[],COLUMNS($F:H)+3,FALSE),"Do not enter data")</f>
        <v>Ordinary taxes on income, profits and capital gains (1112E1)</v>
      </c>
      <c r="E44" s="73" t="str">
        <f>IFERROR(VLOOKUP(Government_revenues_table[[#This Row],[GFS Classification]],Table6_GFS_codes_classification[],COLUMNS($F:I)+3,FALSE),"Do not enter data")</f>
        <v>Ordinary taxes on income, profits and capital gains (1112E1)</v>
      </c>
      <c r="F44" s="99" t="s">
        <v>307</v>
      </c>
      <c r="G44" s="89" t="s">
        <v>171</v>
      </c>
      <c r="H44" s="99" t="s">
        <v>1961</v>
      </c>
      <c r="I44" s="99" t="s">
        <v>1966</v>
      </c>
      <c r="J44" s="99" t="s">
        <v>1993</v>
      </c>
      <c r="K44" s="99" t="s">
        <v>1907</v>
      </c>
      <c r="L44" s="109">
        <v>259920910</v>
      </c>
      <c r="M44" s="99" t="s">
        <v>98</v>
      </c>
      <c r="N44" s="99"/>
      <c r="O44" s="99"/>
      <c r="P44" s="99"/>
      <c r="Q44" s="99"/>
      <c r="R44" s="99"/>
      <c r="S44" s="99"/>
      <c r="T44" s="111"/>
      <c r="U44" s="99"/>
      <c r="V44" s="110"/>
      <c r="W44" s="99"/>
    </row>
    <row r="45" spans="2:23" x14ac:dyDescent="0.4">
      <c r="B45" s="73" t="str">
        <f>IFERROR(VLOOKUP(Government_revenues_table[[#This Row],[GFS Classification]],Table6_GFS_codes_classification[],COLUMNS($F:F)+3,FALSE),"Do not enter data")</f>
        <v>Taxes (11E)</v>
      </c>
      <c r="C45" s="73" t="str">
        <f>IFERROR(VLOOKUP(Government_revenues_table[[#This Row],[GFS Classification]],Table6_GFS_codes_classification[],COLUMNS($F:G)+3,FALSE),"Do not enter data")</f>
        <v>Taxes on payroll and workforce (112E)</v>
      </c>
      <c r="D45" s="73" t="str">
        <f>IFERROR(VLOOKUP(Government_revenues_table[[#This Row],[GFS Classification]],Table6_GFS_codes_classification[],COLUMNS($F:H)+3,FALSE),"Do not enter data")</f>
        <v>Taxes on payroll and workforce (112E)</v>
      </c>
      <c r="E45" s="73" t="str">
        <f>IFERROR(VLOOKUP(Government_revenues_table[[#This Row],[GFS Classification]],Table6_GFS_codes_classification[],COLUMNS($F:I)+3,FALSE),"Do not enter data")</f>
        <v>Taxes on payroll and workforce (112E)</v>
      </c>
      <c r="F45" s="99" t="s">
        <v>337</v>
      </c>
      <c r="G45" s="89" t="s">
        <v>171</v>
      </c>
      <c r="H45" s="99" t="s">
        <v>1962</v>
      </c>
      <c r="I45" s="99" t="s">
        <v>1966</v>
      </c>
      <c r="J45" s="99" t="s">
        <v>1993</v>
      </c>
      <c r="K45" s="99" t="s">
        <v>1907</v>
      </c>
      <c r="L45" s="109">
        <v>184205635</v>
      </c>
      <c r="M45" s="99" t="s">
        <v>98</v>
      </c>
      <c r="N45" s="99"/>
      <c r="O45" s="99"/>
      <c r="P45" s="99"/>
      <c r="Q45" s="99"/>
      <c r="R45" s="99"/>
      <c r="S45" s="99"/>
      <c r="T45" s="111"/>
      <c r="U45" s="99"/>
      <c r="V45" s="111"/>
      <c r="W45" s="99"/>
    </row>
    <row r="46" spans="2:23" x14ac:dyDescent="0.4">
      <c r="B46" s="73" t="str">
        <f>IFERROR(VLOOKUP(Government_revenues_table[[#This Row],[GFS Classification]],Table6_GFS_codes_classification[],COLUMNS($F:F)+3,FALSE),"Do not enter data")</f>
        <v>Other revenue (14E)</v>
      </c>
      <c r="C46" s="73" t="str">
        <f>IFERROR(VLOOKUP(Government_revenues_table[[#This Row],[GFS Classification]],Table6_GFS_codes_classification[],COLUMNS($F:G)+3,FALSE),"Do not enter data")</f>
        <v>Property income (141E)</v>
      </c>
      <c r="D46" s="73" t="str">
        <f>IFERROR(VLOOKUP(Government_revenues_table[[#This Row],[GFS Classification]],Table6_GFS_codes_classification[],COLUMNS($F:H)+3,FALSE),"Do not enter data")</f>
        <v>Rent (1415E)</v>
      </c>
      <c r="E46" s="73" t="str">
        <f>IFERROR(VLOOKUP(Government_revenues_table[[#This Row],[GFS Classification]],Table6_GFS_codes_classification[],COLUMNS($F:I)+3,FALSE),"Do not enter data")</f>
        <v>Other rent payments (1415E5)</v>
      </c>
      <c r="F46" s="99" t="s">
        <v>585</v>
      </c>
      <c r="G46" s="89" t="s">
        <v>171</v>
      </c>
      <c r="H46" s="99" t="s">
        <v>1971</v>
      </c>
      <c r="I46" s="99" t="s">
        <v>1966</v>
      </c>
      <c r="J46" s="99" t="s">
        <v>1993</v>
      </c>
      <c r="K46" s="99" t="s">
        <v>1907</v>
      </c>
      <c r="L46" s="109">
        <v>264953</v>
      </c>
      <c r="M46" s="99" t="s">
        <v>98</v>
      </c>
      <c r="N46" s="99"/>
      <c r="O46" s="99"/>
      <c r="P46" s="99"/>
      <c r="Q46" s="99"/>
      <c r="R46" s="99"/>
      <c r="S46" s="99"/>
      <c r="T46" s="99"/>
      <c r="U46" s="99"/>
      <c r="V46" s="99"/>
    </row>
    <row r="47" spans="2:23" x14ac:dyDescent="0.4">
      <c r="B47" s="73" t="str">
        <f>IFERROR(VLOOKUP(Government_revenues_table[[#This Row],[GFS Classification]],Table6_GFS_codes_classification[],COLUMNS($F:F)+3,FALSE),"Do not enter data")</f>
        <v>Taxes (11E)</v>
      </c>
      <c r="C47" s="73" t="str">
        <f>IFERROR(VLOOKUP(Government_revenues_table[[#This Row],[GFS Classification]],Table6_GFS_codes_classification[],COLUMNS($F:G)+3,FALSE),"Do not enter data")</f>
        <v>Other taxes payable by natural resource companies (116E)</v>
      </c>
      <c r="D47" s="73" t="str">
        <f>IFERROR(VLOOKUP(Government_revenues_table[[#This Row],[GFS Classification]],Table6_GFS_codes_classification[],COLUMNS($F:H)+3,FALSE),"Do not enter data")</f>
        <v>Other taxes payable by natural resource companies (116E)</v>
      </c>
      <c r="E47" s="73" t="str">
        <f>IFERROR(VLOOKUP(Government_revenues_table[[#This Row],[GFS Classification]],Table6_GFS_codes_classification[],COLUMNS($F:I)+3,FALSE),"Do not enter data")</f>
        <v>Other taxes payable by natural resource companies (116E)</v>
      </c>
      <c r="F47" s="99" t="s">
        <v>241</v>
      </c>
      <c r="G47" s="89" t="s">
        <v>171</v>
      </c>
      <c r="H47" s="99" t="s">
        <v>1972</v>
      </c>
      <c r="I47" s="99" t="s">
        <v>1966</v>
      </c>
      <c r="J47" s="99" t="s">
        <v>1993</v>
      </c>
      <c r="K47" s="99" t="s">
        <v>1907</v>
      </c>
      <c r="L47" s="109">
        <v>80079</v>
      </c>
      <c r="M47" s="99" t="s">
        <v>98</v>
      </c>
      <c r="N47" s="99"/>
      <c r="O47" s="99"/>
      <c r="P47" s="99"/>
      <c r="Q47" s="99"/>
      <c r="R47" s="99"/>
      <c r="S47" s="99"/>
      <c r="T47" s="99"/>
      <c r="U47" s="99"/>
      <c r="V47" s="111"/>
    </row>
    <row r="48" spans="2:23" ht="15.5" thickBot="1" x14ac:dyDescent="0.45">
      <c r="B48" s="99"/>
      <c r="C48" s="99"/>
      <c r="D48" s="99"/>
      <c r="E48" s="99"/>
      <c r="F48" s="99"/>
      <c r="G48" s="99"/>
      <c r="H48" s="99"/>
      <c r="I48" s="99"/>
      <c r="J48" s="99"/>
      <c r="K48" s="99"/>
      <c r="L48" s="99"/>
      <c r="M48" s="99"/>
      <c r="N48" s="99"/>
      <c r="O48" s="99"/>
      <c r="P48" s="99"/>
      <c r="Q48" s="99"/>
      <c r="R48" s="99"/>
      <c r="S48" s="99"/>
      <c r="T48" s="99"/>
      <c r="U48" s="99"/>
      <c r="V48" s="99"/>
    </row>
    <row r="49" spans="2:22" ht="16.5" thickBot="1" x14ac:dyDescent="0.45">
      <c r="B49" s="99"/>
      <c r="C49" s="99"/>
      <c r="D49" s="99"/>
      <c r="E49" s="99"/>
      <c r="F49" s="99"/>
      <c r="G49" s="99"/>
      <c r="H49" s="99"/>
      <c r="I49" s="90" t="s">
        <v>244</v>
      </c>
      <c r="J49" s="72">
        <f>SUMIF(Government_revenues_table[Currency],"USD",Government_revenues_table[Revenue value])+(IFERROR(SUMIF(Government_revenues_table[Currency],"&lt;&gt;USD",Government_revenues_table[Revenue value])/'1_About'!$E$29,0))</f>
        <v>1633382106</v>
      </c>
      <c r="K49" s="92"/>
      <c r="L49" s="99"/>
      <c r="M49" s="99"/>
      <c r="N49" s="99"/>
      <c r="O49" s="99"/>
      <c r="P49" s="99"/>
      <c r="Q49" s="99"/>
      <c r="R49" s="99"/>
      <c r="S49" s="99"/>
      <c r="T49" s="99"/>
      <c r="U49" s="111"/>
      <c r="V49" s="99"/>
    </row>
    <row r="50" spans="2:22" ht="21" customHeight="1" thickBot="1" x14ac:dyDescent="0.45">
      <c r="B50" s="99"/>
      <c r="C50" s="99"/>
      <c r="D50" s="99"/>
      <c r="E50" s="99"/>
      <c r="F50" s="99"/>
      <c r="G50" s="99"/>
      <c r="H50" s="99"/>
      <c r="I50" s="11"/>
      <c r="J50" s="110"/>
      <c r="K50" s="110"/>
      <c r="L50" s="99"/>
      <c r="M50" s="99"/>
      <c r="N50" s="99"/>
      <c r="O50" s="99"/>
      <c r="P50" s="99"/>
      <c r="Q50" s="99"/>
      <c r="R50" s="99"/>
      <c r="S50" s="99"/>
      <c r="T50" s="99"/>
      <c r="U50" s="99"/>
      <c r="V50" s="99"/>
    </row>
    <row r="51" spans="2:22" ht="16.5" thickBot="1" x14ac:dyDescent="0.45">
      <c r="B51" s="99"/>
      <c r="C51" s="99"/>
      <c r="D51" s="99"/>
      <c r="E51" s="99"/>
      <c r="F51" s="99"/>
      <c r="G51" s="99"/>
      <c r="H51" s="99"/>
      <c r="I51" s="90" t="str">
        <f>"Total in "&amp;'1_About'!E28</f>
        <v>Total in ZMW</v>
      </c>
      <c r="J51" s="72">
        <f>IF('1_About'!$E$28="USD",0,SUMIF(Government_revenues_table[Currency],'1_About'!$E$28,Government_revenues_table[Revenue value]))+(IFERROR(SUMIF(Government_revenues_table[Currency],"USD",Government_revenues_table[Revenue value])*'1_About'!$E$29,0))</f>
        <v>33043320004.380001</v>
      </c>
      <c r="K51" s="92"/>
      <c r="L51" s="99"/>
      <c r="M51" s="99"/>
      <c r="N51" s="99"/>
      <c r="O51" s="99"/>
      <c r="P51" s="99"/>
      <c r="Q51" s="99"/>
      <c r="R51" s="99"/>
      <c r="S51" s="99"/>
      <c r="T51" s="99"/>
      <c r="U51" s="99"/>
      <c r="V51" s="99"/>
    </row>
    <row r="55" spans="2:22" ht="22.5" x14ac:dyDescent="0.4">
      <c r="B55" s="99"/>
      <c r="C55" s="99"/>
      <c r="D55" s="99"/>
      <c r="E55" s="99"/>
      <c r="F55" s="68" t="s">
        <v>245</v>
      </c>
      <c r="G55" s="68"/>
      <c r="H55" s="79"/>
      <c r="I55" s="79"/>
      <c r="J55" s="79"/>
      <c r="K55" s="79"/>
      <c r="L55" s="79"/>
      <c r="M55" s="99"/>
      <c r="N55" s="99"/>
      <c r="O55" s="99"/>
      <c r="P55" s="99"/>
      <c r="Q55" s="99"/>
      <c r="R55" s="99"/>
      <c r="S55" s="99"/>
      <c r="T55" s="99"/>
      <c r="U55" s="99"/>
      <c r="V55" s="99"/>
    </row>
    <row r="56" spans="2:22" x14ac:dyDescent="0.4">
      <c r="B56" s="99"/>
      <c r="C56" s="99"/>
      <c r="D56" s="99"/>
      <c r="E56" s="99"/>
      <c r="F56" s="76" t="s">
        <v>246</v>
      </c>
      <c r="G56" s="77"/>
      <c r="H56" s="77"/>
      <c r="I56" s="77"/>
      <c r="J56" s="78"/>
      <c r="K56" s="78"/>
      <c r="L56" s="77"/>
      <c r="M56" s="99"/>
      <c r="N56" s="99"/>
      <c r="O56" s="99"/>
      <c r="P56" s="99"/>
      <c r="Q56" s="99"/>
      <c r="R56" s="99"/>
      <c r="S56" s="99"/>
      <c r="T56" s="99"/>
      <c r="U56" s="99"/>
      <c r="V56" s="99"/>
    </row>
    <row r="57" spans="2:22" x14ac:dyDescent="0.4">
      <c r="B57" s="99"/>
      <c r="C57" s="99"/>
      <c r="D57" s="99"/>
      <c r="E57" s="99"/>
      <c r="F57" s="76"/>
      <c r="G57" s="77"/>
      <c r="H57" s="77"/>
      <c r="I57" s="77"/>
      <c r="J57" s="78"/>
      <c r="K57" s="78"/>
      <c r="L57" s="77"/>
      <c r="M57" s="99"/>
      <c r="N57" s="99"/>
      <c r="O57" s="99"/>
      <c r="P57" s="99"/>
      <c r="Q57" s="99"/>
      <c r="R57" s="99"/>
      <c r="S57" s="99"/>
      <c r="T57" s="99"/>
      <c r="U57" s="99"/>
      <c r="V57" s="99"/>
    </row>
    <row r="58" spans="2:22" x14ac:dyDescent="0.4">
      <c r="B58" s="99"/>
      <c r="C58" s="99"/>
      <c r="D58" s="99"/>
      <c r="E58" s="99"/>
      <c r="F58" s="76" t="s">
        <v>247</v>
      </c>
      <c r="G58" s="77" t="s">
        <v>1980</v>
      </c>
      <c r="H58" s="77"/>
      <c r="I58" s="77"/>
      <c r="J58" s="78"/>
      <c r="K58" s="78"/>
      <c r="L58" s="77"/>
      <c r="M58" s="99"/>
      <c r="N58" s="99"/>
      <c r="O58" s="99"/>
      <c r="P58" s="99"/>
      <c r="Q58" s="99"/>
      <c r="R58" s="99"/>
      <c r="S58" s="99"/>
      <c r="T58" s="99"/>
      <c r="U58" s="99"/>
      <c r="V58" s="99"/>
    </row>
    <row r="59" spans="2:22" x14ac:dyDescent="0.4">
      <c r="F59" s="76" t="s">
        <v>248</v>
      </c>
      <c r="G59" s="77" t="s">
        <v>1967</v>
      </c>
      <c r="H59" s="77"/>
      <c r="I59" s="77"/>
      <c r="J59" s="78"/>
      <c r="K59" s="78"/>
      <c r="L59" s="77"/>
      <c r="M59" s="99"/>
      <c r="N59" s="99"/>
      <c r="O59" s="99"/>
      <c r="P59" s="99"/>
      <c r="Q59" s="99"/>
      <c r="R59" s="99"/>
      <c r="S59" s="99"/>
      <c r="T59" s="99"/>
      <c r="U59" s="99"/>
    </row>
    <row r="60" spans="2:22" x14ac:dyDescent="0.4">
      <c r="F60" s="76" t="s">
        <v>249</v>
      </c>
      <c r="G60" s="77" t="s">
        <v>1973</v>
      </c>
      <c r="H60" s="77"/>
      <c r="I60" s="77"/>
      <c r="J60" s="78"/>
      <c r="K60" s="78"/>
      <c r="L60" s="77"/>
      <c r="M60" s="99"/>
      <c r="N60" s="99"/>
      <c r="O60" s="99"/>
      <c r="P60" s="99"/>
      <c r="Q60" s="99"/>
      <c r="R60" s="99"/>
      <c r="S60" s="99"/>
      <c r="T60" s="99"/>
      <c r="U60" s="99"/>
    </row>
    <row r="61" spans="2:22" x14ac:dyDescent="0.4">
      <c r="F61" s="76"/>
      <c r="G61" s="77"/>
      <c r="H61" s="77"/>
      <c r="I61" s="77"/>
      <c r="J61" s="78"/>
      <c r="K61" s="78"/>
      <c r="L61" s="77"/>
      <c r="M61" s="99"/>
      <c r="N61" s="99"/>
      <c r="O61" s="99"/>
      <c r="P61" s="99"/>
      <c r="Q61" s="99"/>
      <c r="R61" s="99"/>
      <c r="S61" s="99"/>
      <c r="T61" s="99"/>
      <c r="U61" s="99"/>
    </row>
    <row r="62" spans="2:22" x14ac:dyDescent="0.4">
      <c r="F62" s="21"/>
      <c r="G62" s="21"/>
      <c r="H62" s="21"/>
      <c r="I62" s="21"/>
      <c r="J62" s="21"/>
      <c r="K62" s="21"/>
      <c r="L62" s="21"/>
      <c r="M62" s="99"/>
      <c r="N62" s="99"/>
      <c r="O62" s="99"/>
      <c r="P62" s="99"/>
      <c r="Q62" s="99"/>
      <c r="R62" s="99"/>
      <c r="S62" s="99"/>
      <c r="T62" s="99"/>
      <c r="U62" s="99"/>
    </row>
    <row r="63" spans="2:22" ht="16" x14ac:dyDescent="0.4">
      <c r="F63" s="194" t="s">
        <v>252</v>
      </c>
    </row>
  </sheetData>
  <sheetProtection insertRows="0"/>
  <protectedRanges>
    <protectedRange algorithmName="SHA-512" hashValue="19r0bVvPR7yZA0UiYij7Tv1CBk3noIABvFePbLhCJ4nk3L6A+Fy+RdPPS3STf+a52x4pG2PQK4FAkXK9epnlIA==" saltValue="gQC4yrLvnbJqxYZ0KSEoZA==" spinCount="100000" sqref="L49 L27:M47 G27:G47" name="Government revenues"/>
    <protectedRange algorithmName="SHA-512" hashValue="19r0bVvPR7yZA0UiYij7Tv1CBk3noIABvFePbLhCJ4nk3L6A+Fy+RdPPS3STf+a52x4pG2PQK4FAkXK9epnlIA==" saltValue="gQC4yrLvnbJqxYZ0KSEoZA==" spinCount="100000" sqref="J27:K47" name="Government revenues_2"/>
    <protectedRange algorithmName="SHA-512" hashValue="19r0bVvPR7yZA0UiYij7Tv1CBk3noIABvFePbLhCJ4nk3L6A+Fy+RdPPS3STf+a52x4pG2PQK4FAkXK9epnlIA==" saltValue="gQC4yrLvnbJqxYZ0KSEoZA==" spinCount="100000" sqref="F27:F47" name="Government revenues_1_2"/>
  </protectedRanges>
  <mergeCells count="20">
    <mergeCell ref="F20:K20"/>
    <mergeCell ref="L20:O20"/>
    <mergeCell ref="F21:K21"/>
    <mergeCell ref="L21:O21"/>
    <mergeCell ref="F17:K17"/>
    <mergeCell ref="F19:K19"/>
    <mergeCell ref="L19:O19"/>
    <mergeCell ref="F25:L25"/>
    <mergeCell ref="F22:O22"/>
    <mergeCell ref="O32:P32"/>
    <mergeCell ref="O33:P33"/>
    <mergeCell ref="O26:P26"/>
    <mergeCell ref="O27:P31"/>
    <mergeCell ref="F23:L23"/>
    <mergeCell ref="F14:K14"/>
    <mergeCell ref="F16:K16"/>
    <mergeCell ref="L16:O16"/>
    <mergeCell ref="F18:K18"/>
    <mergeCell ref="L18:O18"/>
    <mergeCell ref="F15:K15"/>
  </mergeCells>
  <dataValidations count="9">
    <dataValidation type="textLength" allowBlank="1" showInputMessage="1" showErrorMessage="1" errorTitle="Please do not edit these cells" error="Please do not edit these cells" sqref="F55:L56 L26:M26 F26:H26" xr:uid="{040A0F63-1C12-415F-BF0F-4E009D609B75}">
      <formula1>10000</formula1>
      <formula2>50000</formula2>
    </dataValidation>
    <dataValidation allowBlank="1" showInputMessage="1" showErrorMessage="1" errorTitle="Please do not edit these cells" error="Please do not edit these cells" sqref="J26:K26" xr:uid="{45C4F56B-DACD-4ADD-9EF3-528E1B8FF490}"/>
    <dataValidation type="whole" allowBlank="1" showInputMessage="1" showErrorMessage="1" errorTitle="Please do not edit those cells" error="Please do not edit those cells" sqref="F62:L62" xr:uid="{B41B3659-95C0-4782-8249-C45F1BA8CF71}">
      <formula1>10000</formula1>
      <formula2>50000</formula2>
    </dataValidation>
    <dataValidation type="textLength" allowBlank="1" showInputMessage="1" showErrorMessage="1" sqref="B48:H54 L48:O54 I48:K48 J50:K50 I52:K54 I26 F7:F8 O23:O24 F25:O25 F23:M24 G7:O12 B7:E25 P7:P25 N26:Q47 A7:A62 M55:O62 P48:P62" xr:uid="{C34C43B0-4B88-4697-A1F8-6046FF94A4E3}">
      <formula1>9999999</formula1>
      <formula2>99999999</formula2>
    </dataValidation>
    <dataValidation type="whole" allowBlank="1" showInputMessage="1" showErrorMessage="1" sqref="I49:K49 I51:K51" xr:uid="{89211BE3-9C99-4B00-84AC-51B5A538A063}">
      <formula1>1</formula1>
      <formula2>2</formula2>
    </dataValidation>
    <dataValidation type="list" allowBlank="1" showInputMessage="1" showErrorMessage="1" sqref="F27:F47"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7:H47"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L27:L47" xr:uid="{E188CC06-04C5-4523-9D0F-33E094E7A8EB}">
      <formula1>0.1</formula1>
      <formula2>0.2</formula2>
    </dataValidation>
    <dataValidation showInputMessage="1" showErrorMessage="1" promptTitle="Legal basis" prompt="Please input the legal basis for the revenue stream: Law (specify which), contract, or else." sqref="I27:I47" xr:uid="{C556E7E1-AF46-4285-9B0D-A6D5CE6CA36A}"/>
  </dataValidations>
  <hyperlinks>
    <hyperlink ref="O24" r:id="rId1" location="r5-1" display="EITI Requirement 5.1" xr:uid="{D1298250-E9A8-4B35-9832-EB42334EC5CC}"/>
    <hyperlink ref="F25" r:id="rId2" location="r4-1" display="EITI Requirement 4.1" xr:uid="{EB616848-9320-443F-A042-28F04868856E}"/>
    <hyperlink ref="O33:P33" r:id="rId3" display="or, https://www.imf.org/external/np/sta/gfsm/" xr:uid="{284D235A-5255-4F28-9EE1-D745AE57E870}"/>
    <hyperlink ref="O32:P32" r:id="rId4" display="For more guidance, please visit https://eiti.org/summary-data-template" xr:uid="{D9737CA5-4C3E-45EE-957B-235C04309CF3}"/>
    <hyperlink ref="F63" location="'5_Gov revenues (comp+proj)'!A1" display="Continue to 5_Gov revenues (comp+proj)" xr:uid="{A5ADD6EB-AE1C-4730-A7A2-7ED726DA5128}"/>
    <hyperlink ref="F11" location="What_is_GFS?" display="What is GFS?" xr:uid="{DA28E413-BBDE-48DF-8793-DC191C348661}"/>
  </hyperlinks>
  <pageMargins left="0.7" right="0.7" top="0.75" bottom="0.75" header="0.3" footer="0.3"/>
  <pageSetup paperSize="9" scale="37" fitToHeight="0" orientation="landscape" r:id="rId5"/>
  <colBreaks count="1" manualBreakCount="1">
    <brk id="13" max="1048575" man="1"/>
  </colBreaks>
  <drawing r:id="rId6"/>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Lists!$S$2:$S$29</xm:f>
          </x14:formula1>
          <xm:sqref>B27:E47</xm:sqref>
        </x14:dataValidation>
        <x14:dataValidation type="list" allowBlank="1" showInputMessage="1" showErrorMessage="1" promptTitle="Please select sector" prompt="Please select the relevant sector from the list" xr:uid="{6D0425A3-0C8C-45E2-869B-2175D77CA88E}">
          <x14:formula1>
            <xm:f>Lists!$AA$3:$AA$9</xm:f>
          </x14:formula1>
          <xm:sqref>G27:G47</xm:sqref>
        </x14:dataValidation>
        <x14:dataValidation type="list" allowBlank="1" showInputMessage="1" showErrorMessage="1" xr:uid="{84FF5E48-7B81-4123-B271-67A5E717896F}">
          <x14:formula1>
            <xm:f>Lists!$I$11:$I$168</xm:f>
          </x14:formula1>
          <xm:sqref>M27:M47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AI166"/>
  <sheetViews>
    <sheetView showGridLines="0" topLeftCell="A47" zoomScale="109" zoomScaleNormal="80" workbookViewId="0">
      <selection activeCell="F56" sqref="F56"/>
    </sheetView>
  </sheetViews>
  <sheetFormatPr defaultColWidth="9.36328125" defaultRowHeight="14" x14ac:dyDescent="0.35"/>
  <cols>
    <col min="1" max="1" width="3.6328125" style="11" customWidth="1"/>
    <col min="2" max="2" width="7.453125" style="11" hidden="1" customWidth="1"/>
    <col min="3" max="3" width="18.6328125" style="11" customWidth="1"/>
    <col min="4" max="4" width="26" style="11" bestFit="1" customWidth="1"/>
    <col min="5" max="5" width="30.54296875" style="11" bestFit="1" customWidth="1"/>
    <col min="6" max="6" width="20.36328125" style="11" customWidth="1"/>
    <col min="7" max="7" width="20.08984375" style="11" customWidth="1"/>
    <col min="8" max="8" width="22.6328125" style="11" bestFit="1" customWidth="1"/>
    <col min="9" max="9" width="14.54296875" style="11" customWidth="1"/>
    <col min="10" max="10" width="22.54296875" style="11" customWidth="1"/>
    <col min="11" max="11" width="15.54296875" style="11" customWidth="1"/>
    <col min="12" max="12" width="17.36328125" style="11" customWidth="1"/>
    <col min="13" max="13" width="26" style="11" bestFit="1" customWidth="1"/>
    <col min="14" max="14" width="115.6328125" style="11" bestFit="1" customWidth="1"/>
    <col min="15" max="15" width="4" style="11" customWidth="1"/>
    <col min="16" max="16" width="9.36328125" style="11"/>
    <col min="17" max="33" width="15.6328125" style="11" customWidth="1"/>
    <col min="34" max="16384" width="9.36328125" style="11"/>
  </cols>
  <sheetData>
    <row r="2" spans="2:35" s="31" customFormat="1" ht="22.5" x14ac:dyDescent="0.4">
      <c r="B2" s="99"/>
      <c r="C2" s="289" t="s">
        <v>253</v>
      </c>
      <c r="D2" s="290"/>
      <c r="E2" s="290"/>
      <c r="F2" s="290"/>
      <c r="G2" s="290"/>
      <c r="H2" s="290"/>
      <c r="I2" s="290"/>
      <c r="J2" s="290"/>
      <c r="K2" s="290"/>
      <c r="L2" s="290"/>
      <c r="M2" s="290"/>
      <c r="N2" s="290"/>
      <c r="O2" s="99"/>
      <c r="P2" s="99"/>
      <c r="Q2" s="99"/>
      <c r="R2" s="99"/>
      <c r="S2" s="99"/>
      <c r="T2" s="99"/>
      <c r="U2" s="99"/>
      <c r="V2" s="99"/>
      <c r="W2" s="99"/>
      <c r="X2" s="99"/>
      <c r="Y2" s="99"/>
      <c r="Z2" s="99"/>
      <c r="AA2" s="99"/>
      <c r="AB2" s="99"/>
      <c r="AC2" s="99"/>
      <c r="AD2" s="99"/>
      <c r="AE2" s="99"/>
      <c r="AF2" s="99"/>
      <c r="AG2" s="99"/>
      <c r="AH2" s="99"/>
      <c r="AI2" s="99"/>
    </row>
    <row r="3" spans="2:35" s="31" customFormat="1" ht="22.5" x14ac:dyDescent="0.4">
      <c r="B3" s="99"/>
      <c r="C3" s="60" t="s">
        <v>254</v>
      </c>
      <c r="D3" s="195"/>
      <c r="E3" s="195"/>
      <c r="F3" s="195"/>
      <c r="G3" s="195"/>
      <c r="H3" s="195"/>
      <c r="I3" s="195"/>
      <c r="J3" s="195"/>
      <c r="K3" s="195"/>
      <c r="L3" s="195"/>
      <c r="M3" s="195"/>
      <c r="N3" s="195"/>
      <c r="O3" s="99"/>
      <c r="P3" s="99"/>
      <c r="Q3" s="99"/>
      <c r="R3" s="99"/>
      <c r="S3" s="99"/>
      <c r="T3" s="99"/>
      <c r="U3" s="99"/>
      <c r="V3" s="99"/>
      <c r="W3" s="99"/>
      <c r="X3" s="99"/>
      <c r="Y3" s="99"/>
      <c r="Z3" s="99"/>
      <c r="AA3" s="99"/>
      <c r="AB3" s="99"/>
      <c r="AC3" s="99"/>
      <c r="AD3" s="99"/>
      <c r="AE3" s="99"/>
      <c r="AF3" s="99"/>
      <c r="AG3" s="99"/>
      <c r="AH3" s="99"/>
      <c r="AI3" s="99"/>
    </row>
    <row r="4" spans="2:35" s="31" customFormat="1" ht="14.25" customHeight="1" x14ac:dyDescent="0.4">
      <c r="B4" s="99"/>
      <c r="C4" s="201" t="s">
        <v>255</v>
      </c>
      <c r="D4" s="202"/>
      <c r="E4" s="288" t="s">
        <v>256</v>
      </c>
      <c r="F4" s="288"/>
      <c r="G4" s="198"/>
      <c r="H4" s="198"/>
      <c r="I4" s="198"/>
      <c r="J4" s="198"/>
      <c r="K4" s="198"/>
      <c r="L4" s="198"/>
      <c r="M4" s="198"/>
      <c r="N4" s="198"/>
      <c r="O4" s="198"/>
      <c r="P4" s="99"/>
      <c r="Q4" s="99"/>
      <c r="R4" s="99"/>
      <c r="S4" s="99"/>
      <c r="T4" s="99"/>
      <c r="U4" s="99"/>
      <c r="V4" s="99"/>
      <c r="W4" s="99"/>
      <c r="X4" s="99"/>
      <c r="Y4" s="99"/>
      <c r="Z4" s="99"/>
      <c r="AA4" s="99"/>
      <c r="AB4" s="99"/>
      <c r="AC4" s="99"/>
      <c r="AD4" s="99"/>
      <c r="AE4" s="99"/>
      <c r="AF4" s="99"/>
      <c r="AG4" s="99"/>
      <c r="AH4" s="99"/>
      <c r="AI4" s="99"/>
    </row>
    <row r="5" spans="2:35" ht="29.25" customHeight="1" x14ac:dyDescent="0.4">
      <c r="C5" s="291" t="s">
        <v>257</v>
      </c>
      <c r="D5" s="291"/>
      <c r="E5" s="291"/>
      <c r="F5" s="291"/>
      <c r="G5" s="291"/>
      <c r="H5" s="291"/>
      <c r="I5" s="291"/>
      <c r="J5" s="291"/>
      <c r="K5" s="291"/>
      <c r="L5" s="291"/>
      <c r="M5" s="291"/>
      <c r="N5" s="291"/>
    </row>
    <row r="6" spans="2:35" s="31" customFormat="1" ht="15.65" customHeight="1" x14ac:dyDescent="0.4">
      <c r="B6" s="99"/>
      <c r="C6" s="287" t="s">
        <v>258</v>
      </c>
      <c r="D6" s="287"/>
      <c r="E6" s="287"/>
      <c r="F6" s="287"/>
      <c r="G6" s="287"/>
      <c r="H6" s="287"/>
      <c r="I6" s="287"/>
      <c r="J6" s="287"/>
      <c r="K6" s="287"/>
      <c r="L6" s="287"/>
      <c r="M6" s="287"/>
      <c r="N6" s="287"/>
      <c r="O6" s="99"/>
      <c r="P6" s="99"/>
      <c r="Q6" s="99"/>
      <c r="R6" s="99"/>
      <c r="S6" s="99"/>
      <c r="T6" s="99"/>
      <c r="U6" s="99"/>
      <c r="V6" s="99"/>
      <c r="W6" s="99"/>
      <c r="X6" s="99"/>
      <c r="Y6" s="99"/>
      <c r="Z6" s="99"/>
      <c r="AA6" s="99"/>
      <c r="AB6" s="99"/>
      <c r="AC6" s="99"/>
      <c r="AD6" s="99"/>
      <c r="AE6" s="99"/>
      <c r="AF6" s="99"/>
      <c r="AG6" s="99"/>
      <c r="AH6" s="99"/>
      <c r="AI6" s="99"/>
    </row>
    <row r="7" spans="2:35" s="31" customFormat="1" ht="15.65" customHeight="1" x14ac:dyDescent="0.4">
      <c r="B7" s="99"/>
      <c r="C7" s="287" t="s">
        <v>259</v>
      </c>
      <c r="D7" s="287"/>
      <c r="E7" s="287"/>
      <c r="F7" s="287"/>
      <c r="G7" s="287"/>
      <c r="H7" s="287"/>
      <c r="I7" s="287"/>
      <c r="J7" s="287"/>
      <c r="K7" s="287"/>
      <c r="L7" s="287"/>
      <c r="M7" s="287"/>
      <c r="N7" s="287"/>
      <c r="O7" s="99"/>
      <c r="P7" s="99"/>
      <c r="Q7" s="99"/>
      <c r="R7" s="99"/>
      <c r="S7" s="99"/>
      <c r="T7" s="99"/>
      <c r="U7" s="99"/>
      <c r="V7" s="99"/>
      <c r="W7" s="99"/>
      <c r="X7" s="99"/>
      <c r="Y7" s="99"/>
      <c r="Z7" s="99"/>
      <c r="AA7" s="99"/>
      <c r="AB7" s="99"/>
      <c r="AC7" s="99"/>
      <c r="AD7" s="99"/>
      <c r="AE7" s="99"/>
      <c r="AF7" s="99"/>
      <c r="AG7" s="99"/>
      <c r="AH7" s="99"/>
      <c r="AI7" s="99"/>
    </row>
    <row r="8" spans="2:35" s="31" customFormat="1" ht="15.65" customHeight="1" x14ac:dyDescent="0.4">
      <c r="B8" s="99"/>
      <c r="C8" s="287" t="s">
        <v>260</v>
      </c>
      <c r="D8" s="287"/>
      <c r="E8" s="287"/>
      <c r="F8" s="287"/>
      <c r="G8" s="287"/>
      <c r="H8" s="287"/>
      <c r="I8" s="287"/>
      <c r="J8" s="287"/>
      <c r="K8" s="287"/>
      <c r="L8" s="287"/>
      <c r="M8" s="287"/>
      <c r="N8" s="287"/>
      <c r="O8" s="99"/>
      <c r="P8" s="99"/>
      <c r="Q8" s="99"/>
      <c r="R8" s="99"/>
      <c r="S8" s="99"/>
      <c r="T8" s="99"/>
      <c r="U8" s="99"/>
      <c r="V8" s="99"/>
      <c r="W8" s="99"/>
      <c r="X8" s="99"/>
      <c r="Y8" s="99"/>
      <c r="Z8" s="99"/>
      <c r="AA8" s="99"/>
      <c r="AB8" s="99"/>
      <c r="AC8" s="99"/>
      <c r="AD8" s="99"/>
      <c r="AE8" s="99"/>
      <c r="AF8" s="99"/>
      <c r="AG8" s="99"/>
      <c r="AH8" s="99"/>
      <c r="AI8" s="99"/>
    </row>
    <row r="9" spans="2:35" s="31" customFormat="1" ht="15.65" customHeight="1" x14ac:dyDescent="0.4">
      <c r="B9" s="99"/>
      <c r="C9" s="287" t="s">
        <v>261</v>
      </c>
      <c r="D9" s="287"/>
      <c r="E9" s="287"/>
      <c r="F9" s="287"/>
      <c r="G9" s="287"/>
      <c r="H9" s="287"/>
      <c r="I9" s="287"/>
      <c r="J9" s="287"/>
      <c r="K9" s="287"/>
      <c r="L9" s="287"/>
      <c r="M9" s="287"/>
      <c r="N9" s="287"/>
      <c r="O9" s="99"/>
      <c r="P9" s="99"/>
      <c r="Q9" s="99"/>
      <c r="R9" s="99"/>
      <c r="S9" s="99"/>
      <c r="T9" s="99"/>
      <c r="U9" s="99"/>
      <c r="V9" s="99"/>
      <c r="W9" s="99"/>
      <c r="X9" s="99"/>
      <c r="Y9" s="99"/>
      <c r="Z9" s="99"/>
      <c r="AA9" s="99"/>
      <c r="AB9" s="99"/>
      <c r="AC9" s="99"/>
      <c r="AD9" s="99"/>
      <c r="AE9" s="99"/>
      <c r="AF9" s="99"/>
      <c r="AG9" s="99"/>
      <c r="AH9" s="99"/>
      <c r="AI9" s="99"/>
    </row>
    <row r="10" spans="2:35" s="31" customFormat="1" ht="15.65" customHeight="1" x14ac:dyDescent="0.4">
      <c r="B10" s="99"/>
      <c r="C10" s="287" t="s">
        <v>262</v>
      </c>
      <c r="D10" s="287"/>
      <c r="E10" s="287"/>
      <c r="F10" s="287"/>
      <c r="G10" s="287"/>
      <c r="H10" s="287"/>
      <c r="I10" s="287"/>
      <c r="J10" s="287"/>
      <c r="K10" s="287"/>
      <c r="L10" s="287"/>
      <c r="M10" s="287"/>
      <c r="N10" s="287"/>
      <c r="O10" s="99"/>
      <c r="P10" s="99"/>
      <c r="Q10" s="99"/>
      <c r="R10" s="99"/>
      <c r="S10" s="99"/>
      <c r="T10" s="99"/>
      <c r="U10" s="99"/>
      <c r="V10" s="99"/>
      <c r="W10" s="99"/>
      <c r="X10" s="99"/>
      <c r="Y10" s="99"/>
      <c r="Z10" s="99"/>
      <c r="AA10" s="99"/>
      <c r="AB10" s="99"/>
      <c r="AC10" s="99"/>
      <c r="AD10" s="99"/>
      <c r="AE10" s="99"/>
      <c r="AF10" s="99"/>
      <c r="AG10" s="99"/>
      <c r="AH10" s="99"/>
      <c r="AI10" s="99"/>
    </row>
    <row r="11" spans="2:35" s="31" customFormat="1" ht="15" x14ac:dyDescent="0.4">
      <c r="B11" s="99"/>
      <c r="C11" s="281" t="s">
        <v>134</v>
      </c>
      <c r="D11" s="281"/>
      <c r="E11" s="281"/>
      <c r="F11" s="281"/>
      <c r="G11" s="281"/>
      <c r="H11" s="281"/>
      <c r="I11" s="281"/>
      <c r="J11" s="281"/>
      <c r="K11" s="281"/>
      <c r="L11" s="281"/>
      <c r="M11" s="281"/>
      <c r="N11" s="281"/>
      <c r="O11" s="99"/>
      <c r="P11" s="99"/>
      <c r="Q11" s="99"/>
      <c r="R11" s="99"/>
      <c r="S11" s="99"/>
      <c r="T11" s="99"/>
      <c r="U11" s="99"/>
      <c r="V11" s="99"/>
      <c r="W11" s="99"/>
      <c r="X11" s="99"/>
      <c r="Y11" s="99"/>
      <c r="Z11" s="99"/>
      <c r="AA11" s="99"/>
      <c r="AB11" s="99"/>
      <c r="AC11" s="99"/>
      <c r="AD11" s="99"/>
      <c r="AE11" s="99"/>
      <c r="AF11" s="99"/>
      <c r="AG11" s="99"/>
      <c r="AH11" s="99"/>
      <c r="AI11" s="99"/>
    </row>
    <row r="13" spans="2:35" s="31" customFormat="1" ht="15.75" customHeight="1" x14ac:dyDescent="0.4">
      <c r="B13" s="99"/>
      <c r="C13" s="99"/>
      <c r="D13" s="99"/>
      <c r="E13" s="99"/>
      <c r="F13" s="99"/>
      <c r="G13" s="99"/>
      <c r="H13" s="99"/>
      <c r="I13" s="99"/>
      <c r="J13" s="99"/>
      <c r="K13" s="199" t="s">
        <v>263</v>
      </c>
      <c r="L13" s="212"/>
      <c r="M13" s="213"/>
      <c r="N13" s="99"/>
      <c r="O13" s="99"/>
      <c r="P13" s="99"/>
      <c r="Q13" s="99"/>
      <c r="R13" s="99"/>
      <c r="S13" s="99"/>
      <c r="T13" s="99"/>
      <c r="U13" s="99"/>
      <c r="V13" s="99"/>
      <c r="W13" s="99"/>
      <c r="X13" s="99"/>
      <c r="Y13" s="99"/>
      <c r="Z13" s="99"/>
      <c r="AA13" s="99"/>
      <c r="AB13" s="99"/>
      <c r="AC13" s="99"/>
      <c r="AD13" s="99"/>
      <c r="AE13" s="99"/>
      <c r="AF13" s="99"/>
      <c r="AG13" s="99"/>
      <c r="AH13" s="99"/>
      <c r="AI13" s="99"/>
    </row>
    <row r="14" spans="2:35" s="197" customFormat="1" ht="45.75" customHeight="1" x14ac:dyDescent="0.4">
      <c r="B14" s="175" t="s">
        <v>162</v>
      </c>
      <c r="C14" s="175" t="s">
        <v>264</v>
      </c>
      <c r="D14" s="175" t="s">
        <v>227</v>
      </c>
      <c r="E14" s="175" t="s">
        <v>225</v>
      </c>
      <c r="F14" s="175" t="s">
        <v>265</v>
      </c>
      <c r="G14" s="175" t="s">
        <v>266</v>
      </c>
      <c r="H14" s="175" t="s">
        <v>267</v>
      </c>
      <c r="I14" s="175" t="s">
        <v>268</v>
      </c>
      <c r="J14" s="175" t="s">
        <v>229</v>
      </c>
      <c r="K14" s="175" t="s">
        <v>269</v>
      </c>
      <c r="L14" s="175" t="s">
        <v>270</v>
      </c>
      <c r="M14" s="175" t="s">
        <v>271</v>
      </c>
      <c r="N14" s="175" t="s">
        <v>35</v>
      </c>
      <c r="O14" s="175"/>
      <c r="P14" s="175"/>
      <c r="Q14" s="175"/>
      <c r="R14" s="175"/>
      <c r="S14" s="175"/>
      <c r="T14" s="175"/>
      <c r="U14" s="175"/>
      <c r="V14" s="175"/>
      <c r="W14" s="175"/>
      <c r="X14" s="175"/>
      <c r="Y14" s="175"/>
      <c r="Z14" s="175"/>
      <c r="AA14" s="175"/>
      <c r="AB14" s="175"/>
      <c r="AC14" s="175"/>
      <c r="AD14" s="175"/>
      <c r="AE14" s="175"/>
      <c r="AF14" s="175"/>
      <c r="AG14" s="175"/>
      <c r="AH14" s="175"/>
      <c r="AI14" s="175"/>
    </row>
    <row r="15" spans="2:35" s="31" customFormat="1" ht="15" x14ac:dyDescent="0.4">
      <c r="B15" s="99" t="str">
        <f>VLOOKUP(C15,Companies[],3,FALSE)</f>
        <v>Private company</v>
      </c>
      <c r="C15" s="99" t="s">
        <v>1923</v>
      </c>
      <c r="D15" s="99" t="s">
        <v>1901</v>
      </c>
      <c r="E15" s="99" t="s">
        <v>1961</v>
      </c>
      <c r="F15" s="99" t="s">
        <v>272</v>
      </c>
      <c r="G15" s="99" t="s">
        <v>192</v>
      </c>
      <c r="H15" s="99"/>
      <c r="I15" s="99" t="s">
        <v>98</v>
      </c>
      <c r="J15" s="112">
        <v>977793</v>
      </c>
      <c r="K15" s="99"/>
      <c r="L15" s="99"/>
      <c r="M15" s="99" t="s">
        <v>88</v>
      </c>
      <c r="N15" s="99" t="s">
        <v>1981</v>
      </c>
      <c r="O15" s="99"/>
      <c r="P15" s="99"/>
      <c r="Q15" s="99"/>
      <c r="R15" s="99"/>
      <c r="S15" s="99"/>
      <c r="T15" s="99"/>
      <c r="U15" s="99"/>
      <c r="V15" s="99"/>
      <c r="W15" s="99"/>
      <c r="X15" s="99"/>
      <c r="Y15" s="99"/>
      <c r="Z15" s="99"/>
      <c r="AA15" s="99"/>
      <c r="AB15" s="99"/>
      <c r="AC15" s="99"/>
      <c r="AD15" s="99"/>
      <c r="AE15" s="99"/>
      <c r="AF15" s="99"/>
      <c r="AG15" s="99"/>
      <c r="AH15" s="99"/>
      <c r="AI15" s="99"/>
    </row>
    <row r="16" spans="2:35" s="31" customFormat="1" ht="15" x14ac:dyDescent="0.4">
      <c r="B16" s="99" t="str">
        <f>VLOOKUP(C16,Companies[],3,FALSE)</f>
        <v>Private company</v>
      </c>
      <c r="C16" s="99" t="s">
        <v>1923</v>
      </c>
      <c r="D16" s="99" t="s">
        <v>1901</v>
      </c>
      <c r="E16" s="99" t="s">
        <v>1960</v>
      </c>
      <c r="F16" s="99" t="s">
        <v>272</v>
      </c>
      <c r="G16" s="99" t="s">
        <v>192</v>
      </c>
      <c r="H16" s="99"/>
      <c r="I16" s="99" t="s">
        <v>98</v>
      </c>
      <c r="J16" s="112">
        <v>30071872</v>
      </c>
      <c r="K16" s="99"/>
      <c r="L16" s="99"/>
      <c r="M16" s="99" t="s">
        <v>88</v>
      </c>
      <c r="N16" s="99" t="s">
        <v>1981</v>
      </c>
      <c r="O16" s="99"/>
      <c r="P16" s="99"/>
      <c r="Q16" s="99"/>
      <c r="R16" s="99"/>
      <c r="S16" s="99"/>
      <c r="T16" s="99"/>
      <c r="U16" s="99"/>
      <c r="V16" s="99"/>
      <c r="W16" s="99"/>
      <c r="X16" s="99"/>
      <c r="Y16" s="99"/>
      <c r="Z16" s="99"/>
      <c r="AA16" s="99"/>
      <c r="AB16" s="99"/>
      <c r="AC16" s="99"/>
      <c r="AD16" s="99"/>
      <c r="AE16" s="99"/>
      <c r="AF16" s="99"/>
      <c r="AG16" s="99"/>
      <c r="AH16" s="99"/>
      <c r="AI16" s="99"/>
    </row>
    <row r="17" spans="2:35" s="31" customFormat="1" ht="15" x14ac:dyDescent="0.4">
      <c r="B17" s="99" t="str">
        <f>VLOOKUP(C17,Companies[],3,FALSE)</f>
        <v>Private company</v>
      </c>
      <c r="C17" s="99" t="s">
        <v>1923</v>
      </c>
      <c r="D17" s="99" t="s">
        <v>1901</v>
      </c>
      <c r="E17" s="99" t="s">
        <v>1962</v>
      </c>
      <c r="F17" s="99" t="s">
        <v>272</v>
      </c>
      <c r="G17" s="99" t="s">
        <v>192</v>
      </c>
      <c r="H17" s="99"/>
      <c r="I17" s="99" t="s">
        <v>98</v>
      </c>
      <c r="J17" s="112">
        <v>3989259</v>
      </c>
      <c r="K17" s="99"/>
      <c r="L17" s="99"/>
      <c r="M17" s="99" t="s">
        <v>88</v>
      </c>
      <c r="N17" s="99" t="s">
        <v>1981</v>
      </c>
      <c r="O17" s="99"/>
      <c r="P17" s="99"/>
      <c r="Q17" s="99"/>
      <c r="R17" s="99"/>
      <c r="S17" s="99"/>
      <c r="T17" s="99"/>
      <c r="U17" s="99"/>
      <c r="V17" s="99"/>
      <c r="W17" s="99"/>
      <c r="X17" s="99"/>
      <c r="Y17" s="99"/>
      <c r="Z17" s="99"/>
      <c r="AA17" s="99"/>
      <c r="AB17" s="99"/>
      <c r="AC17" s="99"/>
      <c r="AD17" s="99"/>
      <c r="AE17" s="99"/>
      <c r="AF17" s="99"/>
      <c r="AG17" s="99"/>
      <c r="AH17" s="99"/>
      <c r="AI17" s="99"/>
    </row>
    <row r="18" spans="2:35" s="31" customFormat="1" ht="15" x14ac:dyDescent="0.4">
      <c r="B18" s="99" t="str">
        <f>VLOOKUP(C18,Companies[],3,FALSE)</f>
        <v>Private company</v>
      </c>
      <c r="C18" s="99" t="s">
        <v>1923</v>
      </c>
      <c r="D18" s="99" t="s">
        <v>1901</v>
      </c>
      <c r="E18" s="99" t="s">
        <v>1957</v>
      </c>
      <c r="F18" s="99" t="s">
        <v>272</v>
      </c>
      <c r="G18" s="99" t="s">
        <v>192</v>
      </c>
      <c r="H18" s="99"/>
      <c r="I18" s="99" t="s">
        <v>98</v>
      </c>
      <c r="J18" s="112">
        <v>49201932</v>
      </c>
      <c r="K18" s="99"/>
      <c r="L18" s="99"/>
      <c r="M18" s="99" t="s">
        <v>88</v>
      </c>
      <c r="N18" s="99" t="s">
        <v>1981</v>
      </c>
      <c r="O18" s="99"/>
      <c r="P18" s="99"/>
      <c r="Q18" s="99"/>
      <c r="R18" s="99"/>
      <c r="S18" s="99"/>
      <c r="T18" s="99"/>
      <c r="U18" s="99"/>
      <c r="V18" s="99"/>
      <c r="W18" s="99"/>
      <c r="X18" s="99"/>
      <c r="Y18" s="99"/>
      <c r="Z18" s="99"/>
      <c r="AA18" s="99"/>
      <c r="AB18" s="99"/>
      <c r="AC18" s="99"/>
      <c r="AD18" s="99"/>
      <c r="AE18" s="99"/>
      <c r="AF18" s="99"/>
      <c r="AG18" s="99"/>
      <c r="AH18" s="99"/>
      <c r="AI18" s="99"/>
    </row>
    <row r="19" spans="2:35" s="31" customFormat="1" ht="15" x14ac:dyDescent="0.4">
      <c r="B19" s="99" t="str">
        <f>VLOOKUP(C19,Companies[],3,FALSE)</f>
        <v>Private company</v>
      </c>
      <c r="C19" s="99" t="s">
        <v>1923</v>
      </c>
      <c r="D19" s="99" t="s">
        <v>1901</v>
      </c>
      <c r="E19" s="99" t="s">
        <v>1956</v>
      </c>
      <c r="F19" s="99" t="s">
        <v>272</v>
      </c>
      <c r="G19" s="99" t="s">
        <v>192</v>
      </c>
      <c r="H19" s="99"/>
      <c r="I19" s="99" t="s">
        <v>98</v>
      </c>
      <c r="J19" s="112">
        <v>563198</v>
      </c>
      <c r="K19" s="99"/>
      <c r="L19" s="99"/>
      <c r="M19" s="99" t="s">
        <v>88</v>
      </c>
      <c r="N19" s="99" t="s">
        <v>1981</v>
      </c>
      <c r="O19" s="99"/>
      <c r="P19" s="99"/>
      <c r="Q19" s="99"/>
      <c r="R19" s="99"/>
      <c r="S19" s="99"/>
      <c r="T19" s="99"/>
      <c r="U19" s="99"/>
      <c r="V19" s="99"/>
      <c r="W19" s="99"/>
      <c r="X19" s="99"/>
      <c r="Y19" s="99"/>
      <c r="Z19" s="99"/>
      <c r="AA19" s="99"/>
      <c r="AB19" s="99"/>
      <c r="AC19" s="99"/>
      <c r="AD19" s="99"/>
      <c r="AE19" s="99"/>
      <c r="AF19" s="99"/>
      <c r="AG19" s="99"/>
      <c r="AH19" s="99"/>
      <c r="AI19" s="99"/>
    </row>
    <row r="20" spans="2:35" s="31" customFormat="1" ht="15" x14ac:dyDescent="0.4">
      <c r="B20" s="99" t="str">
        <f>VLOOKUP(C20,Companies[],3,FALSE)</f>
        <v>Private company</v>
      </c>
      <c r="C20" s="99" t="s">
        <v>1940</v>
      </c>
      <c r="D20" s="99" t="s">
        <v>1901</v>
      </c>
      <c r="E20" s="99" t="s">
        <v>1961</v>
      </c>
      <c r="F20" s="99" t="s">
        <v>272</v>
      </c>
      <c r="G20" s="99" t="s">
        <v>192</v>
      </c>
      <c r="H20" s="99"/>
      <c r="I20" s="99" t="s">
        <v>98</v>
      </c>
      <c r="J20" s="112">
        <v>3379</v>
      </c>
      <c r="K20" s="99"/>
      <c r="L20" s="99"/>
      <c r="M20" s="99" t="s">
        <v>88</v>
      </c>
      <c r="N20" s="99" t="s">
        <v>1981</v>
      </c>
      <c r="O20" s="99"/>
      <c r="P20" s="99"/>
      <c r="Q20" s="99"/>
      <c r="R20" s="99"/>
      <c r="S20" s="99"/>
      <c r="T20" s="99"/>
      <c r="U20" s="99"/>
      <c r="V20" s="99"/>
      <c r="W20" s="99"/>
      <c r="X20" s="99"/>
      <c r="Y20" s="99"/>
      <c r="Z20" s="99"/>
      <c r="AA20" s="99"/>
      <c r="AB20" s="99"/>
      <c r="AC20" s="99"/>
      <c r="AD20" s="99"/>
      <c r="AE20" s="99"/>
      <c r="AF20" s="99"/>
      <c r="AG20" s="99"/>
      <c r="AH20" s="99"/>
      <c r="AI20" s="99"/>
    </row>
    <row r="21" spans="2:35" s="31" customFormat="1" ht="15" x14ac:dyDescent="0.4">
      <c r="B21" s="99" t="str">
        <f>VLOOKUP(C21,Companies[],3,FALSE)</f>
        <v>Private company</v>
      </c>
      <c r="C21" s="99" t="s">
        <v>1940</v>
      </c>
      <c r="D21" s="99" t="s">
        <v>1901</v>
      </c>
      <c r="E21" s="99" t="s">
        <v>236</v>
      </c>
      <c r="F21" s="99" t="s">
        <v>272</v>
      </c>
      <c r="G21" s="99" t="s">
        <v>192</v>
      </c>
      <c r="H21" s="99"/>
      <c r="I21" s="99" t="s">
        <v>98</v>
      </c>
      <c r="J21" s="112">
        <v>1059972</v>
      </c>
      <c r="K21" s="99"/>
      <c r="L21" s="99"/>
      <c r="M21" s="99" t="s">
        <v>88</v>
      </c>
      <c r="N21" s="99" t="s">
        <v>1981</v>
      </c>
      <c r="O21" s="99"/>
      <c r="P21" s="99"/>
      <c r="Q21" s="99"/>
      <c r="R21" s="99"/>
      <c r="S21" s="99"/>
      <c r="T21" s="99"/>
      <c r="U21" s="99"/>
      <c r="V21" s="99"/>
      <c r="W21" s="99"/>
      <c r="X21" s="99"/>
      <c r="Y21" s="99"/>
      <c r="Z21" s="99"/>
      <c r="AA21" s="99"/>
      <c r="AB21" s="99"/>
      <c r="AC21" s="99"/>
      <c r="AD21" s="99"/>
      <c r="AE21" s="99"/>
      <c r="AF21" s="99"/>
      <c r="AG21" s="99"/>
      <c r="AH21" s="99"/>
      <c r="AI21" s="99"/>
    </row>
    <row r="22" spans="2:35" s="31" customFormat="1" ht="15" x14ac:dyDescent="0.4">
      <c r="B22" s="99" t="str">
        <f>VLOOKUP(C22,Companies[],3,FALSE)</f>
        <v>Private company</v>
      </c>
      <c r="C22" s="99" t="s">
        <v>1940</v>
      </c>
      <c r="D22" s="99" t="s">
        <v>1901</v>
      </c>
      <c r="E22" s="99" t="s">
        <v>1962</v>
      </c>
      <c r="F22" s="99" t="s">
        <v>272</v>
      </c>
      <c r="G22" s="99" t="s">
        <v>192</v>
      </c>
      <c r="H22" s="99"/>
      <c r="I22" s="99" t="s">
        <v>98</v>
      </c>
      <c r="J22" s="112">
        <v>4461466</v>
      </c>
      <c r="K22" s="99"/>
      <c r="L22" s="99"/>
      <c r="M22" s="99" t="s">
        <v>88</v>
      </c>
      <c r="N22" s="99" t="s">
        <v>1981</v>
      </c>
      <c r="O22" s="99"/>
      <c r="P22" s="99"/>
      <c r="Q22" s="99"/>
      <c r="R22" s="99"/>
      <c r="S22" s="99"/>
      <c r="T22" s="99"/>
      <c r="U22" s="99"/>
      <c r="V22" s="99"/>
      <c r="W22" s="99"/>
      <c r="X22" s="99"/>
      <c r="Y22" s="99"/>
      <c r="Z22" s="99"/>
      <c r="AA22" s="99"/>
      <c r="AB22" s="99"/>
      <c r="AC22" s="99"/>
      <c r="AD22" s="99"/>
      <c r="AE22" s="99"/>
      <c r="AF22" s="99"/>
      <c r="AG22" s="99"/>
      <c r="AH22" s="99"/>
      <c r="AI22" s="99"/>
    </row>
    <row r="23" spans="2:35" s="31" customFormat="1" ht="15" x14ac:dyDescent="0.4">
      <c r="B23" s="99" t="str">
        <f>VLOOKUP(C23,Companies[],3,FALSE)</f>
        <v>Private company</v>
      </c>
      <c r="C23" s="99" t="s">
        <v>1940</v>
      </c>
      <c r="D23" s="99" t="s">
        <v>1901</v>
      </c>
      <c r="E23" s="99" t="s">
        <v>1957</v>
      </c>
      <c r="F23" s="99" t="s">
        <v>272</v>
      </c>
      <c r="G23" s="99" t="s">
        <v>192</v>
      </c>
      <c r="H23" s="99"/>
      <c r="I23" s="99" t="s">
        <v>98</v>
      </c>
      <c r="J23" s="112">
        <v>3268309</v>
      </c>
      <c r="K23" s="99"/>
      <c r="L23" s="99"/>
      <c r="M23" s="99" t="s">
        <v>88</v>
      </c>
      <c r="N23" s="99" t="s">
        <v>1981</v>
      </c>
      <c r="O23" s="99"/>
      <c r="P23" s="99"/>
      <c r="Q23" s="99"/>
      <c r="R23" s="99"/>
      <c r="S23" s="99"/>
      <c r="T23" s="99"/>
      <c r="U23" s="99"/>
      <c r="V23" s="99"/>
      <c r="W23" s="99"/>
      <c r="X23" s="99"/>
      <c r="Y23" s="99"/>
      <c r="Z23" s="99"/>
      <c r="AA23" s="99"/>
      <c r="AB23" s="99"/>
      <c r="AC23" s="99"/>
      <c r="AD23" s="99"/>
      <c r="AE23" s="99"/>
      <c r="AF23" s="99"/>
      <c r="AG23" s="99"/>
      <c r="AH23" s="99"/>
      <c r="AI23" s="99"/>
    </row>
    <row r="24" spans="2:35" s="31" customFormat="1" ht="15" x14ac:dyDescent="0.4">
      <c r="B24" s="99" t="str">
        <f>VLOOKUP(C24,Companies[],3,FALSE)</f>
        <v>Private company</v>
      </c>
      <c r="C24" s="99" t="s">
        <v>1940</v>
      </c>
      <c r="D24" s="99" t="s">
        <v>1901</v>
      </c>
      <c r="E24" s="99" t="s">
        <v>1956</v>
      </c>
      <c r="F24" s="99" t="s">
        <v>272</v>
      </c>
      <c r="G24" s="99" t="s">
        <v>192</v>
      </c>
      <c r="H24" s="99"/>
      <c r="I24" s="99" t="s">
        <v>98</v>
      </c>
      <c r="J24" s="112">
        <v>1798829</v>
      </c>
      <c r="K24" s="99"/>
      <c r="L24" s="99"/>
      <c r="M24" s="99" t="s">
        <v>88</v>
      </c>
      <c r="N24" s="99" t="s">
        <v>1981</v>
      </c>
      <c r="O24" s="99"/>
      <c r="P24" s="99"/>
      <c r="Q24" s="99"/>
      <c r="R24" s="99"/>
      <c r="S24" s="99"/>
      <c r="T24" s="99"/>
      <c r="U24" s="99"/>
      <c r="V24" s="99"/>
      <c r="W24" s="99"/>
      <c r="X24" s="99"/>
      <c r="Y24" s="99"/>
      <c r="Z24" s="99"/>
      <c r="AA24" s="99"/>
      <c r="AB24" s="99"/>
      <c r="AC24" s="99"/>
      <c r="AD24" s="99"/>
      <c r="AE24" s="99"/>
      <c r="AF24" s="99"/>
      <c r="AG24" s="99"/>
      <c r="AH24" s="99"/>
      <c r="AI24" s="99"/>
    </row>
    <row r="25" spans="2:35" s="31" customFormat="1" ht="15" x14ac:dyDescent="0.4">
      <c r="B25" s="99" t="str">
        <f>VLOOKUP(C25,Companies[],3,FALSE)</f>
        <v>Private company</v>
      </c>
      <c r="C25" s="99" t="s">
        <v>1920</v>
      </c>
      <c r="D25" s="99" t="s">
        <v>1901</v>
      </c>
      <c r="E25" s="99" t="s">
        <v>1961</v>
      </c>
      <c r="F25" s="99" t="s">
        <v>272</v>
      </c>
      <c r="G25" s="99" t="s">
        <v>192</v>
      </c>
      <c r="H25" s="99"/>
      <c r="I25" s="99" t="s">
        <v>98</v>
      </c>
      <c r="J25" s="112">
        <v>62728424</v>
      </c>
      <c r="K25" s="99"/>
      <c r="L25" s="99"/>
      <c r="M25" s="99" t="s">
        <v>88</v>
      </c>
      <c r="N25" s="99" t="s">
        <v>1981</v>
      </c>
      <c r="O25" s="99"/>
      <c r="P25" s="99"/>
      <c r="Q25" s="99"/>
      <c r="R25" s="99"/>
      <c r="S25" s="99"/>
      <c r="T25" s="99"/>
      <c r="U25" s="99"/>
      <c r="V25" s="99"/>
      <c r="W25" s="99"/>
      <c r="X25" s="99"/>
      <c r="Y25" s="99"/>
      <c r="Z25" s="99"/>
      <c r="AA25" s="99"/>
      <c r="AB25" s="99"/>
      <c r="AC25" s="99"/>
      <c r="AD25" s="99"/>
      <c r="AE25" s="99"/>
      <c r="AF25" s="99"/>
      <c r="AG25" s="99"/>
      <c r="AH25" s="99"/>
      <c r="AI25" s="99"/>
    </row>
    <row r="26" spans="2:35" s="31" customFormat="1" ht="15" x14ac:dyDescent="0.4">
      <c r="B26" s="99" t="str">
        <f>VLOOKUP(C26,Companies[],3,FALSE)</f>
        <v>Private company</v>
      </c>
      <c r="C26" s="99" t="s">
        <v>1920</v>
      </c>
      <c r="D26" s="99" t="s">
        <v>1901</v>
      </c>
      <c r="E26" s="99" t="s">
        <v>236</v>
      </c>
      <c r="F26" s="99" t="s">
        <v>272</v>
      </c>
      <c r="G26" s="99" t="s">
        <v>192</v>
      </c>
      <c r="H26" s="99"/>
      <c r="I26" s="99" t="s">
        <v>98</v>
      </c>
      <c r="J26" s="112">
        <v>27742332</v>
      </c>
      <c r="K26" s="99"/>
      <c r="L26" s="99"/>
      <c r="M26" s="99" t="s">
        <v>88</v>
      </c>
      <c r="N26" s="99" t="s">
        <v>1981</v>
      </c>
      <c r="O26" s="99"/>
      <c r="P26" s="99"/>
      <c r="Q26" s="99"/>
      <c r="R26" s="99"/>
      <c r="S26" s="99"/>
      <c r="T26" s="99"/>
      <c r="U26" s="99"/>
      <c r="V26" s="99"/>
      <c r="W26" s="99"/>
      <c r="X26" s="99"/>
      <c r="Y26" s="99"/>
      <c r="Z26" s="99"/>
      <c r="AA26" s="99"/>
      <c r="AB26" s="99"/>
      <c r="AC26" s="99"/>
      <c r="AD26" s="99"/>
      <c r="AE26" s="99"/>
      <c r="AF26" s="99"/>
      <c r="AG26" s="99"/>
      <c r="AH26" s="99"/>
      <c r="AI26" s="99"/>
    </row>
    <row r="27" spans="2:35" s="31" customFormat="1" ht="15" x14ac:dyDescent="0.4">
      <c r="B27" s="99" t="str">
        <f>VLOOKUP(C27,Companies[],3,FALSE)</f>
        <v>Private company</v>
      </c>
      <c r="C27" s="99" t="s">
        <v>1920</v>
      </c>
      <c r="D27" s="99" t="s">
        <v>1901</v>
      </c>
      <c r="E27" s="99" t="s">
        <v>1962</v>
      </c>
      <c r="F27" s="99" t="s">
        <v>272</v>
      </c>
      <c r="G27" s="99" t="s">
        <v>192</v>
      </c>
      <c r="H27" s="99"/>
      <c r="I27" s="99" t="s">
        <v>98</v>
      </c>
      <c r="J27" s="112">
        <v>2922361</v>
      </c>
      <c r="K27" s="99"/>
      <c r="L27" s="99"/>
      <c r="M27" s="99" t="s">
        <v>88</v>
      </c>
      <c r="N27" s="99" t="s">
        <v>1981</v>
      </c>
      <c r="O27" s="99"/>
      <c r="P27" s="99"/>
      <c r="Q27" s="99"/>
      <c r="R27" s="99"/>
      <c r="S27" s="99"/>
      <c r="T27" s="99"/>
      <c r="U27" s="99"/>
      <c r="V27" s="99"/>
      <c r="W27" s="99"/>
      <c r="X27" s="99"/>
      <c r="Y27" s="99"/>
      <c r="Z27" s="99"/>
      <c r="AA27" s="99"/>
      <c r="AB27" s="99"/>
      <c r="AC27" s="99"/>
      <c r="AD27" s="99"/>
      <c r="AE27" s="99"/>
      <c r="AF27" s="99"/>
      <c r="AG27" s="99"/>
      <c r="AH27" s="99"/>
      <c r="AI27" s="99"/>
    </row>
    <row r="28" spans="2:35" s="31" customFormat="1" ht="15" x14ac:dyDescent="0.4">
      <c r="B28" s="99" t="str">
        <f>VLOOKUP(C28,Companies[],3,FALSE)</f>
        <v>Private company</v>
      </c>
      <c r="C28" s="99" t="s">
        <v>1920</v>
      </c>
      <c r="D28" s="99" t="s">
        <v>1901</v>
      </c>
      <c r="E28" s="99" t="s">
        <v>1971</v>
      </c>
      <c r="F28" s="99" t="s">
        <v>272</v>
      </c>
      <c r="G28" s="99" t="s">
        <v>192</v>
      </c>
      <c r="H28" s="99"/>
      <c r="I28" s="99" t="s">
        <v>98</v>
      </c>
      <c r="J28" s="112">
        <v>643</v>
      </c>
      <c r="K28" s="99"/>
      <c r="L28" s="99"/>
      <c r="M28" s="99" t="s">
        <v>88</v>
      </c>
      <c r="N28" s="99" t="s">
        <v>1981</v>
      </c>
      <c r="O28" s="99"/>
      <c r="P28" s="99"/>
      <c r="Q28" s="99"/>
      <c r="R28" s="99"/>
      <c r="S28" s="99"/>
      <c r="T28" s="99"/>
      <c r="U28" s="99"/>
      <c r="V28" s="99"/>
      <c r="W28" s="99"/>
      <c r="X28" s="99"/>
      <c r="Y28" s="99"/>
      <c r="Z28" s="99"/>
      <c r="AA28" s="99"/>
      <c r="AB28" s="99"/>
      <c r="AC28" s="99"/>
      <c r="AD28" s="99"/>
      <c r="AE28" s="99"/>
      <c r="AF28" s="99"/>
      <c r="AG28" s="99"/>
      <c r="AH28" s="99"/>
      <c r="AI28" s="99"/>
    </row>
    <row r="29" spans="2:35" s="31" customFormat="1" ht="15" x14ac:dyDescent="0.4">
      <c r="B29" s="99" t="str">
        <f>VLOOKUP(C29,Companies[],3,FALSE)</f>
        <v>Private company</v>
      </c>
      <c r="C29" s="99" t="s">
        <v>1920</v>
      </c>
      <c r="D29" s="99" t="s">
        <v>1901</v>
      </c>
      <c r="E29" s="99" t="s">
        <v>1957</v>
      </c>
      <c r="F29" s="99" t="s">
        <v>272</v>
      </c>
      <c r="G29" s="99" t="s">
        <v>192</v>
      </c>
      <c r="H29" s="99"/>
      <c r="I29" s="99" t="s">
        <v>98</v>
      </c>
      <c r="J29" s="112">
        <v>15111153</v>
      </c>
      <c r="K29" s="99"/>
      <c r="L29" s="99"/>
      <c r="M29" s="99" t="s">
        <v>88</v>
      </c>
      <c r="N29" s="99" t="s">
        <v>1981</v>
      </c>
      <c r="O29" s="99"/>
      <c r="P29" s="99"/>
      <c r="Q29" s="99"/>
      <c r="R29" s="99"/>
      <c r="S29" s="99"/>
      <c r="T29" s="99"/>
      <c r="U29" s="99"/>
      <c r="V29" s="99"/>
      <c r="W29" s="99"/>
      <c r="X29" s="99"/>
      <c r="Y29" s="99"/>
      <c r="Z29" s="99"/>
      <c r="AA29" s="99"/>
      <c r="AB29" s="99"/>
      <c r="AC29" s="99"/>
      <c r="AD29" s="99"/>
      <c r="AE29" s="99"/>
      <c r="AF29" s="99"/>
      <c r="AG29" s="99"/>
      <c r="AH29" s="99"/>
      <c r="AI29" s="99"/>
    </row>
    <row r="30" spans="2:35" s="31" customFormat="1" ht="15" x14ac:dyDescent="0.4">
      <c r="B30" s="99" t="str">
        <f>VLOOKUP(C30,Companies[],3,FALSE)</f>
        <v>Private company</v>
      </c>
      <c r="C30" s="99" t="s">
        <v>1920</v>
      </c>
      <c r="D30" s="99" t="s">
        <v>1901</v>
      </c>
      <c r="E30" s="99" t="s">
        <v>1956</v>
      </c>
      <c r="F30" s="99" t="s">
        <v>272</v>
      </c>
      <c r="G30" s="99" t="s">
        <v>192</v>
      </c>
      <c r="H30" s="99"/>
      <c r="I30" s="99" t="s">
        <v>98</v>
      </c>
      <c r="J30" s="112">
        <v>603348</v>
      </c>
      <c r="K30" s="99"/>
      <c r="L30" s="99"/>
      <c r="M30" s="99" t="s">
        <v>88</v>
      </c>
      <c r="N30" s="99" t="s">
        <v>1981</v>
      </c>
      <c r="O30" s="99"/>
      <c r="P30" s="99"/>
      <c r="Q30" s="99"/>
      <c r="R30" s="99"/>
      <c r="S30" s="99"/>
      <c r="T30" s="99"/>
      <c r="U30" s="99"/>
      <c r="V30" s="99"/>
      <c r="W30" s="99"/>
      <c r="X30" s="99"/>
      <c r="Y30" s="99"/>
      <c r="Z30" s="99"/>
      <c r="AA30" s="99"/>
      <c r="AB30" s="99"/>
      <c r="AC30" s="99"/>
      <c r="AD30" s="99"/>
      <c r="AE30" s="99"/>
      <c r="AF30" s="99"/>
      <c r="AG30" s="99"/>
      <c r="AH30" s="99"/>
      <c r="AI30" s="99"/>
    </row>
    <row r="31" spans="2:35" s="31" customFormat="1" ht="15" x14ac:dyDescent="0.4">
      <c r="B31" s="99" t="str">
        <f>VLOOKUP(C31,Companies[],3,FALSE)</f>
        <v>Private company</v>
      </c>
      <c r="C31" s="99" t="s">
        <v>1916</v>
      </c>
      <c r="D31" s="99" t="s">
        <v>1901</v>
      </c>
      <c r="E31" s="99" t="s">
        <v>1961</v>
      </c>
      <c r="F31" s="99" t="s">
        <v>272</v>
      </c>
      <c r="G31" s="99" t="s">
        <v>192</v>
      </c>
      <c r="H31" s="99"/>
      <c r="I31" s="99" t="s">
        <v>98</v>
      </c>
      <c r="J31" s="112">
        <v>35924849</v>
      </c>
      <c r="K31" s="99"/>
      <c r="L31" s="99"/>
      <c r="M31" s="99" t="s">
        <v>88</v>
      </c>
      <c r="N31" s="99" t="s">
        <v>1981</v>
      </c>
      <c r="O31" s="99"/>
      <c r="P31" s="99"/>
      <c r="Q31" s="99"/>
      <c r="R31" s="99"/>
      <c r="S31" s="99"/>
      <c r="T31" s="99"/>
      <c r="U31" s="99"/>
      <c r="V31" s="99"/>
      <c r="W31" s="99"/>
      <c r="X31" s="99"/>
      <c r="Y31" s="99"/>
      <c r="Z31" s="99"/>
      <c r="AA31" s="99"/>
      <c r="AB31" s="99"/>
      <c r="AC31" s="99"/>
      <c r="AD31" s="99"/>
      <c r="AE31" s="99"/>
      <c r="AF31" s="99"/>
      <c r="AG31" s="99"/>
      <c r="AH31" s="99"/>
      <c r="AI31" s="99"/>
    </row>
    <row r="32" spans="2:35" s="31" customFormat="1" ht="15" x14ac:dyDescent="0.4">
      <c r="B32" s="99" t="str">
        <f>VLOOKUP(C32,Companies[],3,FALSE)</f>
        <v>Private company</v>
      </c>
      <c r="C32" s="99" t="s">
        <v>1916</v>
      </c>
      <c r="D32" s="99" t="s">
        <v>1901</v>
      </c>
      <c r="E32" s="99" t="s">
        <v>236</v>
      </c>
      <c r="F32" s="99" t="s">
        <v>272</v>
      </c>
      <c r="G32" s="99" t="s">
        <v>192</v>
      </c>
      <c r="H32" s="99"/>
      <c r="I32" s="99" t="s">
        <v>98</v>
      </c>
      <c r="J32" s="112">
        <v>917506</v>
      </c>
      <c r="K32" s="99"/>
      <c r="L32" s="99"/>
      <c r="M32" s="99" t="s">
        <v>88</v>
      </c>
      <c r="N32" s="99" t="s">
        <v>1981</v>
      </c>
      <c r="O32" s="99"/>
      <c r="P32" s="99"/>
      <c r="Q32" s="99"/>
      <c r="R32" s="99"/>
      <c r="S32" s="99"/>
      <c r="T32" s="99"/>
      <c r="U32" s="99"/>
      <c r="V32" s="99"/>
      <c r="W32" s="99"/>
      <c r="X32" s="99"/>
      <c r="Y32" s="99"/>
      <c r="Z32" s="99"/>
      <c r="AA32" s="99"/>
      <c r="AB32" s="99"/>
      <c r="AC32" s="99"/>
      <c r="AD32" s="99"/>
      <c r="AE32" s="99"/>
      <c r="AF32" s="99"/>
      <c r="AG32" s="99"/>
      <c r="AH32" s="99"/>
      <c r="AI32" s="99"/>
    </row>
    <row r="33" spans="2:35" s="31" customFormat="1" ht="15" x14ac:dyDescent="0.4">
      <c r="B33" s="99" t="str">
        <f>VLOOKUP(C33,Companies[],3,FALSE)</f>
        <v>Private company</v>
      </c>
      <c r="C33" s="99" t="s">
        <v>1916</v>
      </c>
      <c r="D33" s="99" t="s">
        <v>1901</v>
      </c>
      <c r="E33" s="99" t="s">
        <v>1962</v>
      </c>
      <c r="F33" s="99" t="s">
        <v>272</v>
      </c>
      <c r="G33" s="99" t="s">
        <v>192</v>
      </c>
      <c r="H33" s="99"/>
      <c r="I33" s="99" t="s">
        <v>98</v>
      </c>
      <c r="J33" s="112">
        <v>2383687</v>
      </c>
      <c r="K33" s="99"/>
      <c r="L33" s="99"/>
      <c r="M33" s="99" t="s">
        <v>88</v>
      </c>
      <c r="N33" s="99" t="s">
        <v>1981</v>
      </c>
      <c r="O33" s="99"/>
      <c r="P33" s="99"/>
      <c r="Q33" s="99"/>
      <c r="R33" s="99"/>
      <c r="S33" s="99"/>
      <c r="T33" s="99"/>
      <c r="U33" s="99"/>
      <c r="V33" s="99"/>
      <c r="W33" s="99"/>
      <c r="X33" s="99"/>
      <c r="Y33" s="99"/>
      <c r="Z33" s="99"/>
      <c r="AA33" s="99"/>
      <c r="AB33" s="99"/>
      <c r="AC33" s="99"/>
      <c r="AD33" s="99"/>
      <c r="AE33" s="99"/>
      <c r="AF33" s="99"/>
      <c r="AG33" s="99"/>
      <c r="AH33" s="99"/>
      <c r="AI33" s="99"/>
    </row>
    <row r="34" spans="2:35" s="31" customFormat="1" ht="15" x14ac:dyDescent="0.4">
      <c r="B34" s="99" t="str">
        <f>VLOOKUP(C34,Companies[],3,FALSE)</f>
        <v>Private company</v>
      </c>
      <c r="C34" s="99" t="s">
        <v>1916</v>
      </c>
      <c r="D34" s="99" t="s">
        <v>1901</v>
      </c>
      <c r="E34" s="99" t="s">
        <v>1971</v>
      </c>
      <c r="F34" s="99" t="s">
        <v>272</v>
      </c>
      <c r="G34" s="99" t="s">
        <v>192</v>
      </c>
      <c r="H34" s="99"/>
      <c r="I34" s="99" t="s">
        <v>98</v>
      </c>
      <c r="J34" s="112">
        <v>1406</v>
      </c>
      <c r="K34" s="99"/>
      <c r="L34" s="99"/>
      <c r="M34" s="99" t="s">
        <v>88</v>
      </c>
      <c r="N34" s="99" t="s">
        <v>1981</v>
      </c>
      <c r="O34" s="99"/>
      <c r="P34" s="99"/>
      <c r="Q34" s="99"/>
      <c r="R34" s="99"/>
      <c r="S34" s="99"/>
      <c r="T34" s="99"/>
      <c r="U34" s="99"/>
      <c r="V34" s="99"/>
      <c r="W34" s="99"/>
      <c r="X34" s="99"/>
      <c r="Y34" s="99"/>
      <c r="Z34" s="99"/>
      <c r="AA34" s="99"/>
      <c r="AB34" s="99"/>
      <c r="AC34" s="99"/>
      <c r="AD34" s="99"/>
      <c r="AE34" s="99"/>
      <c r="AF34" s="99"/>
      <c r="AG34" s="99"/>
      <c r="AH34" s="99"/>
      <c r="AI34" s="99"/>
    </row>
    <row r="35" spans="2:35" s="31" customFormat="1" ht="15" x14ac:dyDescent="0.4">
      <c r="B35" s="99" t="str">
        <f>VLOOKUP(C35,Companies[],3,FALSE)</f>
        <v>Private company</v>
      </c>
      <c r="C35" s="99" t="s">
        <v>1916</v>
      </c>
      <c r="D35" s="99" t="s">
        <v>1901</v>
      </c>
      <c r="E35" s="99" t="s">
        <v>234</v>
      </c>
      <c r="F35" s="99" t="s">
        <v>272</v>
      </c>
      <c r="G35" s="99" t="s">
        <v>192</v>
      </c>
      <c r="H35" s="99"/>
      <c r="I35" s="99" t="s">
        <v>98</v>
      </c>
      <c r="J35" s="112">
        <v>318627</v>
      </c>
      <c r="K35" s="99"/>
      <c r="L35" s="99"/>
      <c r="M35" s="99" t="s">
        <v>88</v>
      </c>
      <c r="N35" s="99" t="s">
        <v>1981</v>
      </c>
      <c r="O35" s="99"/>
      <c r="P35" s="99"/>
      <c r="Q35" s="99"/>
      <c r="R35" s="99"/>
      <c r="S35" s="99"/>
      <c r="T35" s="99"/>
      <c r="U35" s="99"/>
      <c r="V35" s="99"/>
      <c r="W35" s="99"/>
      <c r="X35" s="99"/>
      <c r="Y35" s="99"/>
      <c r="Z35" s="99"/>
      <c r="AA35" s="99"/>
      <c r="AB35" s="99"/>
      <c r="AC35" s="99"/>
      <c r="AD35" s="99"/>
      <c r="AE35" s="99"/>
      <c r="AF35" s="99"/>
      <c r="AG35" s="99"/>
      <c r="AH35" s="99"/>
      <c r="AI35" s="99"/>
    </row>
    <row r="36" spans="2:35" s="31" customFormat="1" ht="15" x14ac:dyDescent="0.4">
      <c r="B36" s="99" t="str">
        <f>VLOOKUP(C36,Companies[],3,FALSE)</f>
        <v>Private company</v>
      </c>
      <c r="C36" s="99" t="s">
        <v>1916</v>
      </c>
      <c r="D36" s="99" t="s">
        <v>1901</v>
      </c>
      <c r="E36" s="99" t="s">
        <v>1957</v>
      </c>
      <c r="F36" s="99" t="s">
        <v>272</v>
      </c>
      <c r="G36" s="99" t="s">
        <v>192</v>
      </c>
      <c r="H36" s="99"/>
      <c r="I36" s="99" t="s">
        <v>98</v>
      </c>
      <c r="J36" s="112">
        <v>102397394</v>
      </c>
      <c r="K36" s="99"/>
      <c r="L36" s="99"/>
      <c r="M36" s="99" t="s">
        <v>88</v>
      </c>
      <c r="N36" s="99" t="s">
        <v>1981</v>
      </c>
      <c r="O36" s="99"/>
      <c r="P36" s="99"/>
      <c r="Q36" s="99"/>
      <c r="R36" s="99"/>
      <c r="S36" s="99"/>
      <c r="T36" s="99"/>
      <c r="U36" s="99"/>
      <c r="V36" s="99"/>
      <c r="W36" s="99"/>
      <c r="X36" s="99"/>
      <c r="Y36" s="99"/>
      <c r="Z36" s="99"/>
      <c r="AA36" s="99"/>
      <c r="AB36" s="99"/>
      <c r="AC36" s="99"/>
      <c r="AD36" s="99"/>
      <c r="AE36" s="99"/>
      <c r="AF36" s="99"/>
      <c r="AG36" s="99"/>
      <c r="AH36" s="99"/>
      <c r="AI36" s="99"/>
    </row>
    <row r="37" spans="2:35" s="31" customFormat="1" ht="15" x14ac:dyDescent="0.4">
      <c r="B37" s="99" t="str">
        <f>VLOOKUP(C37,Companies[],3,FALSE)</f>
        <v>Private company</v>
      </c>
      <c r="C37" s="99" t="s">
        <v>1916</v>
      </c>
      <c r="D37" s="99" t="s">
        <v>1901</v>
      </c>
      <c r="E37" s="99" t="s">
        <v>1956</v>
      </c>
      <c r="F37" s="99" t="s">
        <v>272</v>
      </c>
      <c r="G37" s="99" t="s">
        <v>192</v>
      </c>
      <c r="H37" s="99"/>
      <c r="I37" s="99" t="s">
        <v>98</v>
      </c>
      <c r="J37" s="112">
        <v>3755873</v>
      </c>
      <c r="K37" s="99"/>
      <c r="L37" s="99"/>
      <c r="M37" s="99" t="s">
        <v>88</v>
      </c>
      <c r="N37" s="99" t="s">
        <v>1981</v>
      </c>
      <c r="O37" s="99"/>
      <c r="P37" s="99"/>
      <c r="Q37" s="99"/>
      <c r="R37" s="99"/>
      <c r="S37" s="99"/>
      <c r="T37" s="99"/>
      <c r="U37" s="99"/>
      <c r="V37" s="99"/>
      <c r="W37" s="99"/>
      <c r="X37" s="99"/>
      <c r="Y37" s="99"/>
      <c r="Z37" s="99"/>
      <c r="AA37" s="99"/>
      <c r="AB37" s="99"/>
      <c r="AC37" s="99"/>
      <c r="AD37" s="99"/>
      <c r="AE37" s="99"/>
      <c r="AF37" s="99"/>
      <c r="AG37" s="99"/>
      <c r="AH37" s="99"/>
      <c r="AI37" s="99"/>
    </row>
    <row r="38" spans="2:35" s="31" customFormat="1" ht="15" x14ac:dyDescent="0.4">
      <c r="B38" s="99" t="str">
        <f>VLOOKUP(C38,Companies[],3,FALSE)</f>
        <v>Private company</v>
      </c>
      <c r="C38" s="99" t="s">
        <v>1935</v>
      </c>
      <c r="D38" s="99" t="s">
        <v>1901</v>
      </c>
      <c r="E38" s="99" t="s">
        <v>1961</v>
      </c>
      <c r="F38" s="99" t="s">
        <v>272</v>
      </c>
      <c r="G38" s="99" t="s">
        <v>192</v>
      </c>
      <c r="H38" s="99"/>
      <c r="I38" s="99" t="s">
        <v>98</v>
      </c>
      <c r="J38" s="112">
        <v>3176483</v>
      </c>
      <c r="K38" s="99"/>
      <c r="L38" s="99"/>
      <c r="M38" s="99" t="s">
        <v>88</v>
      </c>
      <c r="N38" s="99" t="s">
        <v>1981</v>
      </c>
      <c r="O38" s="99"/>
      <c r="P38" s="99"/>
      <c r="Q38" s="99"/>
      <c r="R38" s="99"/>
      <c r="S38" s="99"/>
      <c r="T38" s="99"/>
      <c r="U38" s="99"/>
      <c r="V38" s="99"/>
      <c r="W38" s="99"/>
      <c r="X38" s="99"/>
      <c r="Y38" s="99"/>
      <c r="Z38" s="99"/>
      <c r="AA38" s="99"/>
      <c r="AB38" s="99"/>
      <c r="AC38" s="99"/>
      <c r="AD38" s="99"/>
      <c r="AE38" s="99"/>
      <c r="AF38" s="99"/>
      <c r="AG38" s="99"/>
      <c r="AH38" s="99"/>
      <c r="AI38" s="99"/>
    </row>
    <row r="39" spans="2:35" s="31" customFormat="1" ht="15" x14ac:dyDescent="0.4">
      <c r="B39" s="99" t="str">
        <f>VLOOKUP(C39,Companies[],3,FALSE)</f>
        <v>Private company</v>
      </c>
      <c r="C39" s="99" t="s">
        <v>1935</v>
      </c>
      <c r="D39" s="99" t="s">
        <v>1901</v>
      </c>
      <c r="E39" s="99" t="s">
        <v>1969</v>
      </c>
      <c r="F39" s="99" t="s">
        <v>272</v>
      </c>
      <c r="G39" s="99" t="s">
        <v>192</v>
      </c>
      <c r="H39" s="99"/>
      <c r="I39" s="99" t="s">
        <v>98</v>
      </c>
      <c r="J39" s="112">
        <v>693567</v>
      </c>
      <c r="K39" s="99"/>
      <c r="L39" s="99"/>
      <c r="M39" s="99" t="s">
        <v>88</v>
      </c>
      <c r="N39" s="99" t="s">
        <v>1981</v>
      </c>
      <c r="O39" s="99"/>
      <c r="P39" s="99"/>
      <c r="Q39" s="99"/>
      <c r="R39" s="99"/>
      <c r="S39" s="99"/>
      <c r="T39" s="99"/>
      <c r="U39" s="99"/>
      <c r="V39" s="99"/>
      <c r="W39" s="99"/>
      <c r="X39" s="99"/>
      <c r="Y39" s="99"/>
      <c r="Z39" s="99"/>
      <c r="AA39" s="99"/>
      <c r="AB39" s="99"/>
      <c r="AC39" s="99"/>
      <c r="AD39" s="99"/>
      <c r="AE39" s="99"/>
      <c r="AF39" s="99"/>
      <c r="AG39" s="99"/>
      <c r="AH39" s="99"/>
      <c r="AI39" s="99"/>
    </row>
    <row r="40" spans="2:35" s="31" customFormat="1" ht="15" x14ac:dyDescent="0.4">
      <c r="B40" s="99" t="str">
        <f>VLOOKUP(C40,Companies[],3,FALSE)</f>
        <v>Private company</v>
      </c>
      <c r="C40" s="99" t="s">
        <v>1935</v>
      </c>
      <c r="D40" s="99" t="s">
        <v>1901</v>
      </c>
      <c r="E40" s="99" t="s">
        <v>236</v>
      </c>
      <c r="F40" s="99" t="s">
        <v>272</v>
      </c>
      <c r="G40" s="99" t="s">
        <v>192</v>
      </c>
      <c r="H40" s="99"/>
      <c r="I40" s="99" t="s">
        <v>98</v>
      </c>
      <c r="J40" s="112">
        <v>782006</v>
      </c>
      <c r="K40" s="99"/>
      <c r="L40" s="99"/>
      <c r="M40" s="99" t="s">
        <v>88</v>
      </c>
      <c r="N40" s="99" t="s">
        <v>1981</v>
      </c>
      <c r="O40" s="99"/>
      <c r="P40" s="99"/>
      <c r="Q40" s="99"/>
      <c r="R40" s="99"/>
      <c r="S40" s="99"/>
      <c r="T40" s="99"/>
      <c r="U40" s="99"/>
      <c r="V40" s="99"/>
      <c r="W40" s="99"/>
      <c r="X40" s="99"/>
      <c r="Y40" s="99"/>
      <c r="Z40" s="99"/>
      <c r="AA40" s="99"/>
      <c r="AB40" s="99"/>
      <c r="AC40" s="99"/>
      <c r="AD40" s="99"/>
      <c r="AE40" s="99"/>
      <c r="AF40" s="99"/>
      <c r="AG40" s="99"/>
      <c r="AH40" s="99"/>
      <c r="AI40" s="99"/>
    </row>
    <row r="41" spans="2:35" s="31" customFormat="1" ht="15" x14ac:dyDescent="0.4">
      <c r="B41" s="99" t="str">
        <f>VLOOKUP(C41,Companies[],3,FALSE)</f>
        <v>Private company</v>
      </c>
      <c r="C41" s="99" t="s">
        <v>1935</v>
      </c>
      <c r="D41" s="99" t="s">
        <v>1901</v>
      </c>
      <c r="E41" s="99" t="s">
        <v>1962</v>
      </c>
      <c r="F41" s="99" t="s">
        <v>272</v>
      </c>
      <c r="G41" s="99" t="s">
        <v>192</v>
      </c>
      <c r="H41" s="99"/>
      <c r="I41" s="99" t="s">
        <v>98</v>
      </c>
      <c r="J41" s="112">
        <v>2200917</v>
      </c>
      <c r="K41" s="99"/>
      <c r="L41" s="99"/>
      <c r="M41" s="99" t="s">
        <v>88</v>
      </c>
      <c r="N41" s="99" t="s">
        <v>1981</v>
      </c>
      <c r="O41" s="99"/>
      <c r="P41" s="99"/>
      <c r="Q41" s="99"/>
      <c r="R41" s="99"/>
      <c r="S41" s="99"/>
      <c r="T41" s="99"/>
      <c r="U41" s="99"/>
      <c r="V41" s="99"/>
      <c r="W41" s="99"/>
      <c r="X41" s="99"/>
      <c r="Y41" s="99"/>
      <c r="Z41" s="99"/>
      <c r="AA41" s="99"/>
      <c r="AB41" s="99"/>
      <c r="AC41" s="99"/>
      <c r="AD41" s="99"/>
      <c r="AE41" s="99"/>
      <c r="AF41" s="99"/>
      <c r="AG41" s="99"/>
      <c r="AH41" s="99"/>
      <c r="AI41" s="99"/>
    </row>
    <row r="42" spans="2:35" s="31" customFormat="1" ht="15" x14ac:dyDescent="0.4">
      <c r="B42" s="99" t="str">
        <f>VLOOKUP(C42,Companies[],3,FALSE)</f>
        <v>Private company</v>
      </c>
      <c r="C42" s="99" t="s">
        <v>1935</v>
      </c>
      <c r="D42" s="99" t="s">
        <v>1901</v>
      </c>
      <c r="E42" s="99" t="s">
        <v>1958</v>
      </c>
      <c r="F42" s="99" t="s">
        <v>272</v>
      </c>
      <c r="G42" s="99" t="s">
        <v>192</v>
      </c>
      <c r="H42" s="99"/>
      <c r="I42" s="99" t="s">
        <v>98</v>
      </c>
      <c r="J42" s="112">
        <v>18254</v>
      </c>
      <c r="K42" s="99"/>
      <c r="L42" s="99"/>
      <c r="M42" s="99" t="s">
        <v>88</v>
      </c>
      <c r="N42" s="99" t="s">
        <v>1981</v>
      </c>
      <c r="O42" s="99"/>
      <c r="P42" s="99"/>
      <c r="Q42" s="99"/>
      <c r="R42" s="99"/>
      <c r="S42" s="99"/>
      <c r="T42" s="99"/>
      <c r="U42" s="99"/>
      <c r="V42" s="99"/>
      <c r="W42" s="99"/>
      <c r="X42" s="99"/>
      <c r="Y42" s="99"/>
      <c r="Z42" s="99"/>
      <c r="AA42" s="99"/>
      <c r="AB42" s="99"/>
      <c r="AC42" s="99"/>
      <c r="AD42" s="99"/>
      <c r="AE42" s="99"/>
      <c r="AF42" s="99"/>
      <c r="AG42" s="99"/>
      <c r="AH42" s="99"/>
      <c r="AI42" s="99"/>
    </row>
    <row r="43" spans="2:35" s="31" customFormat="1" ht="15" x14ac:dyDescent="0.4">
      <c r="B43" s="99" t="str">
        <f>VLOOKUP(C43,Companies[],3,FALSE)</f>
        <v>Private company</v>
      </c>
      <c r="C43" s="99" t="s">
        <v>1935</v>
      </c>
      <c r="D43" s="99" t="s">
        <v>1901</v>
      </c>
      <c r="E43" s="99" t="s">
        <v>234</v>
      </c>
      <c r="F43" s="99" t="s">
        <v>272</v>
      </c>
      <c r="G43" s="99" t="s">
        <v>192</v>
      </c>
      <c r="H43" s="99"/>
      <c r="I43" s="99" t="s">
        <v>98</v>
      </c>
      <c r="J43" s="112">
        <v>2418916</v>
      </c>
      <c r="K43" s="99"/>
      <c r="L43" s="99"/>
      <c r="M43" s="99" t="s">
        <v>88</v>
      </c>
      <c r="N43" s="99" t="s">
        <v>1981</v>
      </c>
      <c r="O43" s="99"/>
      <c r="P43" s="99"/>
      <c r="Q43" s="99"/>
      <c r="R43" s="99"/>
      <c r="S43" s="99"/>
      <c r="T43" s="99"/>
      <c r="U43" s="99"/>
      <c r="V43" s="99"/>
      <c r="W43" s="99"/>
      <c r="X43" s="99"/>
      <c r="Y43" s="99"/>
      <c r="Z43" s="99"/>
      <c r="AA43" s="99"/>
      <c r="AB43" s="99"/>
      <c r="AC43" s="99"/>
      <c r="AD43" s="99"/>
      <c r="AE43" s="99"/>
      <c r="AF43" s="99"/>
      <c r="AG43" s="99"/>
      <c r="AH43" s="99"/>
      <c r="AI43" s="99"/>
    </row>
    <row r="44" spans="2:35" s="31" customFormat="1" ht="15" x14ac:dyDescent="0.4">
      <c r="B44" s="99" t="str">
        <f>VLOOKUP(C44,Companies[],3,FALSE)</f>
        <v>Private company</v>
      </c>
      <c r="C44" s="99" t="s">
        <v>1935</v>
      </c>
      <c r="D44" s="99" t="s">
        <v>1901</v>
      </c>
      <c r="E44" s="99" t="s">
        <v>1957</v>
      </c>
      <c r="F44" s="99" t="s">
        <v>272</v>
      </c>
      <c r="G44" s="99" t="s">
        <v>192</v>
      </c>
      <c r="H44" s="99"/>
      <c r="I44" s="99" t="s">
        <v>98</v>
      </c>
      <c r="J44" s="112">
        <v>5841509</v>
      </c>
      <c r="K44" s="99"/>
      <c r="L44" s="99"/>
      <c r="M44" s="99" t="s">
        <v>88</v>
      </c>
      <c r="N44" s="99" t="s">
        <v>1981</v>
      </c>
      <c r="O44" s="99"/>
      <c r="P44" s="99"/>
      <c r="Q44" s="99"/>
      <c r="R44" s="99"/>
      <c r="S44" s="99"/>
      <c r="T44" s="99"/>
      <c r="U44" s="99"/>
      <c r="V44" s="99"/>
      <c r="W44" s="99"/>
      <c r="X44" s="99"/>
      <c r="Y44" s="99"/>
      <c r="Z44" s="99"/>
      <c r="AA44" s="99"/>
      <c r="AB44" s="99"/>
      <c r="AC44" s="99"/>
      <c r="AD44" s="99"/>
      <c r="AE44" s="99"/>
      <c r="AF44" s="99"/>
      <c r="AG44" s="99"/>
      <c r="AH44" s="99"/>
      <c r="AI44" s="99"/>
    </row>
    <row r="45" spans="2:35" s="31" customFormat="1" ht="15" x14ac:dyDescent="0.4">
      <c r="B45" s="99" t="str">
        <f>VLOOKUP(C45,Companies[],3,FALSE)</f>
        <v>Private company</v>
      </c>
      <c r="C45" s="99" t="s">
        <v>1935</v>
      </c>
      <c r="D45" s="99" t="s">
        <v>1901</v>
      </c>
      <c r="E45" s="99" t="s">
        <v>1956</v>
      </c>
      <c r="F45" s="99" t="s">
        <v>272</v>
      </c>
      <c r="G45" s="99" t="s">
        <v>192</v>
      </c>
      <c r="H45" s="99"/>
      <c r="I45" s="99" t="s">
        <v>98</v>
      </c>
      <c r="J45" s="112">
        <v>518249</v>
      </c>
      <c r="K45" s="99"/>
      <c r="L45" s="99"/>
      <c r="M45" s="99" t="s">
        <v>88</v>
      </c>
      <c r="N45" s="99" t="s">
        <v>1981</v>
      </c>
      <c r="O45" s="99"/>
      <c r="P45" s="99"/>
      <c r="Q45" s="99"/>
      <c r="R45" s="99"/>
      <c r="S45" s="99"/>
      <c r="T45" s="99"/>
      <c r="U45" s="99"/>
      <c r="V45" s="99"/>
      <c r="W45" s="99"/>
      <c r="X45" s="99"/>
      <c r="Y45" s="99"/>
      <c r="Z45" s="99"/>
      <c r="AA45" s="99"/>
      <c r="AB45" s="99"/>
      <c r="AC45" s="99"/>
      <c r="AD45" s="99"/>
      <c r="AE45" s="99"/>
      <c r="AF45" s="99"/>
      <c r="AG45" s="99"/>
      <c r="AH45" s="99"/>
      <c r="AI45" s="99"/>
    </row>
    <row r="46" spans="2:35" s="31" customFormat="1" ht="15" x14ac:dyDescent="0.4">
      <c r="B46" s="99" t="str">
        <f>VLOOKUP(C46,Companies[],3,FALSE)</f>
        <v>Private company</v>
      </c>
      <c r="C46" s="99" t="s">
        <v>1927</v>
      </c>
      <c r="D46" s="99" t="s">
        <v>1901</v>
      </c>
      <c r="E46" s="99" t="s">
        <v>1961</v>
      </c>
      <c r="F46" s="99" t="s">
        <v>272</v>
      </c>
      <c r="G46" s="99" t="s">
        <v>192</v>
      </c>
      <c r="H46" s="99"/>
      <c r="I46" s="99" t="s">
        <v>98</v>
      </c>
      <c r="J46" s="112">
        <v>15259706</v>
      </c>
      <c r="K46" s="99"/>
      <c r="L46" s="99"/>
      <c r="M46" s="99" t="s">
        <v>88</v>
      </c>
      <c r="N46" s="99" t="s">
        <v>1981</v>
      </c>
      <c r="O46" s="99"/>
      <c r="P46" s="99"/>
      <c r="Q46" s="99"/>
      <c r="R46" s="99"/>
      <c r="S46" s="99"/>
      <c r="T46" s="99"/>
      <c r="U46" s="99"/>
      <c r="V46" s="99"/>
      <c r="W46" s="99"/>
      <c r="X46" s="99"/>
      <c r="Y46" s="99"/>
      <c r="Z46" s="99"/>
      <c r="AA46" s="99"/>
      <c r="AB46" s="99"/>
      <c r="AC46" s="99"/>
      <c r="AD46" s="99"/>
      <c r="AE46" s="99"/>
      <c r="AF46" s="99"/>
      <c r="AG46" s="99"/>
      <c r="AH46" s="99"/>
      <c r="AI46" s="99"/>
    </row>
    <row r="47" spans="2:35" s="31" customFormat="1" ht="15" x14ac:dyDescent="0.4">
      <c r="B47" s="99" t="str">
        <f>VLOOKUP(C47,Companies[],3,FALSE)</f>
        <v>Private company</v>
      </c>
      <c r="C47" s="99" t="s">
        <v>1927</v>
      </c>
      <c r="D47" s="99" t="s">
        <v>1901</v>
      </c>
      <c r="E47" s="99" t="s">
        <v>1960</v>
      </c>
      <c r="F47" s="99" t="s">
        <v>272</v>
      </c>
      <c r="G47" s="99" t="s">
        <v>192</v>
      </c>
      <c r="H47" s="99"/>
      <c r="I47" s="99" t="s">
        <v>98</v>
      </c>
      <c r="J47" s="112">
        <v>5440385</v>
      </c>
      <c r="K47" s="99"/>
      <c r="L47" s="99"/>
      <c r="M47" s="99" t="s">
        <v>88</v>
      </c>
      <c r="N47" s="99" t="s">
        <v>1981</v>
      </c>
      <c r="O47" s="99"/>
      <c r="P47" s="99"/>
      <c r="Q47" s="99"/>
      <c r="R47" s="99"/>
      <c r="S47" s="99"/>
      <c r="T47" s="99"/>
      <c r="U47" s="99"/>
      <c r="V47" s="99"/>
      <c r="W47" s="99"/>
      <c r="X47" s="99"/>
      <c r="Y47" s="99"/>
      <c r="Z47" s="99"/>
      <c r="AA47" s="99"/>
      <c r="AB47" s="99"/>
      <c r="AC47" s="99"/>
      <c r="AD47" s="99"/>
      <c r="AE47" s="99"/>
      <c r="AF47" s="99"/>
      <c r="AG47" s="99"/>
      <c r="AH47" s="99"/>
      <c r="AI47" s="99"/>
    </row>
    <row r="48" spans="2:35" s="31" customFormat="1" ht="15" x14ac:dyDescent="0.4">
      <c r="B48" s="99" t="str">
        <f>VLOOKUP(C48,Companies[],3,FALSE)</f>
        <v>Private company</v>
      </c>
      <c r="C48" s="99" t="s">
        <v>1927</v>
      </c>
      <c r="D48" s="99" t="s">
        <v>1901</v>
      </c>
      <c r="E48" s="99" t="s">
        <v>1962</v>
      </c>
      <c r="F48" s="99" t="s">
        <v>272</v>
      </c>
      <c r="G48" s="99" t="s">
        <v>192</v>
      </c>
      <c r="H48" s="99"/>
      <c r="I48" s="99" t="s">
        <v>98</v>
      </c>
      <c r="J48" s="112">
        <v>3556729</v>
      </c>
      <c r="K48" s="99"/>
      <c r="L48" s="99"/>
      <c r="M48" s="99" t="s">
        <v>88</v>
      </c>
      <c r="N48" s="99" t="s">
        <v>1981</v>
      </c>
      <c r="O48" s="99"/>
      <c r="P48" s="99"/>
      <c r="Q48" s="99"/>
      <c r="R48" s="99"/>
      <c r="S48" s="99"/>
      <c r="T48" s="99"/>
      <c r="U48" s="99"/>
      <c r="V48" s="99"/>
      <c r="W48" s="99"/>
      <c r="X48" s="99"/>
      <c r="Y48" s="99"/>
      <c r="Z48" s="99"/>
      <c r="AA48" s="99"/>
      <c r="AB48" s="99"/>
      <c r="AC48" s="99"/>
      <c r="AD48" s="99"/>
      <c r="AE48" s="99"/>
      <c r="AF48" s="99"/>
      <c r="AG48" s="99"/>
      <c r="AH48" s="99"/>
      <c r="AI48" s="99"/>
    </row>
    <row r="49" spans="2:35" s="31" customFormat="1" ht="15" x14ac:dyDescent="0.4">
      <c r="B49" s="99" t="str">
        <f>VLOOKUP(C49,Companies[],3,FALSE)</f>
        <v>Private company</v>
      </c>
      <c r="C49" s="99" t="s">
        <v>1927</v>
      </c>
      <c r="D49" s="99" t="s">
        <v>1901</v>
      </c>
      <c r="E49" s="99" t="s">
        <v>1971</v>
      </c>
      <c r="F49" s="99" t="s">
        <v>272</v>
      </c>
      <c r="G49" s="99" t="s">
        <v>192</v>
      </c>
      <c r="H49" s="99"/>
      <c r="I49" s="99" t="s">
        <v>98</v>
      </c>
      <c r="J49" s="112">
        <v>1673</v>
      </c>
      <c r="K49" s="99"/>
      <c r="L49" s="99"/>
      <c r="M49" s="99" t="s">
        <v>88</v>
      </c>
      <c r="N49" s="99" t="s">
        <v>1981</v>
      </c>
      <c r="O49" s="99"/>
      <c r="P49" s="99"/>
      <c r="Q49" s="99"/>
      <c r="R49" s="99"/>
      <c r="S49" s="99"/>
      <c r="T49" s="99"/>
      <c r="U49" s="99"/>
      <c r="V49" s="99"/>
      <c r="W49" s="99"/>
      <c r="X49" s="99"/>
      <c r="Y49" s="99"/>
      <c r="Z49" s="99"/>
      <c r="AA49" s="99"/>
      <c r="AB49" s="99"/>
      <c r="AC49" s="99"/>
      <c r="AD49" s="99"/>
      <c r="AE49" s="99"/>
      <c r="AF49" s="99"/>
      <c r="AG49" s="99"/>
      <c r="AH49" s="99"/>
      <c r="AI49" s="99"/>
    </row>
    <row r="50" spans="2:35" s="31" customFormat="1" ht="15" x14ac:dyDescent="0.4">
      <c r="B50" s="99" t="str">
        <f>VLOOKUP(C50,Companies[],3,FALSE)</f>
        <v>Private company</v>
      </c>
      <c r="C50" s="99" t="s">
        <v>1927</v>
      </c>
      <c r="D50" s="99" t="s">
        <v>1901</v>
      </c>
      <c r="E50" s="99" t="s">
        <v>234</v>
      </c>
      <c r="F50" s="99" t="s">
        <v>272</v>
      </c>
      <c r="G50" s="99" t="s">
        <v>192</v>
      </c>
      <c r="H50" s="99"/>
      <c r="I50" s="99" t="s">
        <v>98</v>
      </c>
      <c r="J50" s="112">
        <v>118141</v>
      </c>
      <c r="K50" s="99"/>
      <c r="L50" s="99"/>
      <c r="M50" s="99" t="s">
        <v>88</v>
      </c>
      <c r="N50" s="99" t="s">
        <v>1981</v>
      </c>
      <c r="O50" s="99"/>
      <c r="P50" s="99"/>
      <c r="Q50" s="99"/>
      <c r="R50" s="99"/>
      <c r="S50" s="99"/>
      <c r="T50" s="99"/>
      <c r="U50" s="99"/>
      <c r="V50" s="99"/>
      <c r="W50" s="99"/>
      <c r="X50" s="99"/>
      <c r="Y50" s="99"/>
      <c r="Z50" s="99"/>
      <c r="AA50" s="99"/>
      <c r="AB50" s="99"/>
      <c r="AC50" s="99"/>
      <c r="AD50" s="99"/>
      <c r="AE50" s="99"/>
      <c r="AF50" s="99"/>
      <c r="AG50" s="99"/>
      <c r="AH50" s="99"/>
      <c r="AI50" s="99"/>
    </row>
    <row r="51" spans="2:35" s="31" customFormat="1" ht="15" x14ac:dyDescent="0.4">
      <c r="B51" s="99" t="str">
        <f>VLOOKUP(C51,Companies[],3,FALSE)</f>
        <v>Private company</v>
      </c>
      <c r="C51" s="99" t="s">
        <v>1927</v>
      </c>
      <c r="D51" s="99" t="s">
        <v>1901</v>
      </c>
      <c r="E51" s="99" t="s">
        <v>1957</v>
      </c>
      <c r="F51" s="99" t="s">
        <v>272</v>
      </c>
      <c r="G51" s="99" t="s">
        <v>192</v>
      </c>
      <c r="H51" s="99"/>
      <c r="I51" s="99" t="s">
        <v>98</v>
      </c>
      <c r="J51" s="112">
        <v>5737080</v>
      </c>
      <c r="K51" s="99"/>
      <c r="L51" s="99"/>
      <c r="M51" s="99" t="s">
        <v>88</v>
      </c>
      <c r="N51" s="99" t="s">
        <v>1981</v>
      </c>
      <c r="O51" s="99"/>
      <c r="P51" s="99"/>
      <c r="Q51" s="99"/>
      <c r="R51" s="99"/>
      <c r="S51" s="99"/>
      <c r="T51" s="99"/>
      <c r="U51" s="99"/>
      <c r="V51" s="99"/>
      <c r="W51" s="99"/>
      <c r="X51" s="99"/>
      <c r="Y51" s="99"/>
      <c r="Z51" s="99"/>
      <c r="AA51" s="99"/>
      <c r="AB51" s="99"/>
      <c r="AC51" s="99"/>
      <c r="AD51" s="99"/>
      <c r="AE51" s="99"/>
      <c r="AF51" s="99"/>
      <c r="AG51" s="99"/>
      <c r="AH51" s="99"/>
      <c r="AI51" s="99"/>
    </row>
    <row r="52" spans="2:35" s="31" customFormat="1" ht="15" x14ac:dyDescent="0.4">
      <c r="B52" s="99" t="str">
        <f>VLOOKUP(C52,Companies[],3,FALSE)</f>
        <v>Private company</v>
      </c>
      <c r="C52" s="99" t="s">
        <v>1927</v>
      </c>
      <c r="D52" s="99" t="s">
        <v>1901</v>
      </c>
      <c r="E52" s="99" t="s">
        <v>1956</v>
      </c>
      <c r="F52" s="99" t="s">
        <v>272</v>
      </c>
      <c r="G52" s="99" t="s">
        <v>192</v>
      </c>
      <c r="H52" s="99"/>
      <c r="I52" s="99" t="s">
        <v>98</v>
      </c>
      <c r="J52" s="112">
        <v>171559</v>
      </c>
      <c r="K52" s="99"/>
      <c r="L52" s="99"/>
      <c r="M52" s="99" t="s">
        <v>88</v>
      </c>
      <c r="N52" s="99" t="s">
        <v>1981</v>
      </c>
      <c r="O52" s="99"/>
      <c r="P52" s="99"/>
      <c r="Q52" s="99"/>
      <c r="R52" s="99"/>
      <c r="S52" s="99"/>
      <c r="T52" s="99"/>
      <c r="U52" s="99"/>
      <c r="V52" s="99"/>
      <c r="W52" s="99"/>
      <c r="X52" s="99"/>
      <c r="Y52" s="99"/>
      <c r="Z52" s="99"/>
      <c r="AA52" s="99"/>
      <c r="AB52" s="99"/>
      <c r="AC52" s="99"/>
      <c r="AD52" s="99"/>
      <c r="AE52" s="99"/>
      <c r="AF52" s="99"/>
      <c r="AG52" s="99"/>
      <c r="AH52" s="99"/>
      <c r="AI52" s="99"/>
    </row>
    <row r="53" spans="2:35" s="31" customFormat="1" ht="15" x14ac:dyDescent="0.4">
      <c r="B53" s="99" t="str">
        <f>VLOOKUP(C53,Companies[],3,FALSE)</f>
        <v>Private company</v>
      </c>
      <c r="C53" s="99" t="s">
        <v>1934</v>
      </c>
      <c r="D53" s="99" t="s">
        <v>1901</v>
      </c>
      <c r="E53" s="99" t="s">
        <v>1961</v>
      </c>
      <c r="F53" s="99" t="s">
        <v>272</v>
      </c>
      <c r="G53" s="99" t="s">
        <v>192</v>
      </c>
      <c r="H53" s="99"/>
      <c r="I53" s="99" t="s">
        <v>98</v>
      </c>
      <c r="J53" s="112">
        <v>62715150</v>
      </c>
      <c r="K53" s="99"/>
      <c r="L53" s="99"/>
      <c r="M53" s="99" t="s">
        <v>88</v>
      </c>
      <c r="N53" s="99" t="s">
        <v>1981</v>
      </c>
      <c r="O53" s="99"/>
      <c r="P53" s="99"/>
      <c r="Q53" s="99"/>
      <c r="R53" s="99"/>
      <c r="S53" s="99"/>
      <c r="T53" s="99"/>
      <c r="U53" s="99"/>
      <c r="V53" s="99"/>
      <c r="W53" s="99"/>
      <c r="X53" s="99"/>
      <c r="Y53" s="99"/>
      <c r="Z53" s="99"/>
      <c r="AA53" s="99"/>
      <c r="AB53" s="99"/>
      <c r="AC53" s="99"/>
      <c r="AD53" s="99"/>
      <c r="AE53" s="99"/>
      <c r="AF53" s="99"/>
      <c r="AG53" s="99"/>
      <c r="AH53" s="99"/>
      <c r="AI53" s="99"/>
    </row>
    <row r="54" spans="2:35" s="31" customFormat="1" ht="15" x14ac:dyDescent="0.4">
      <c r="B54" s="99" t="str">
        <f>VLOOKUP(C54,Companies[],3,FALSE)</f>
        <v>Private company</v>
      </c>
      <c r="C54" s="99" t="s">
        <v>1934</v>
      </c>
      <c r="D54" s="99" t="s">
        <v>1901</v>
      </c>
      <c r="E54" s="99" t="s">
        <v>236</v>
      </c>
      <c r="F54" s="99" t="s">
        <v>272</v>
      </c>
      <c r="G54" s="99" t="s">
        <v>192</v>
      </c>
      <c r="H54" s="99"/>
      <c r="I54" s="99" t="s">
        <v>98</v>
      </c>
      <c r="J54" s="112">
        <v>112439178</v>
      </c>
      <c r="K54" s="99"/>
      <c r="L54" s="99"/>
      <c r="M54" s="99" t="s">
        <v>88</v>
      </c>
      <c r="N54" s="99" t="s">
        <v>1981</v>
      </c>
      <c r="O54" s="99"/>
      <c r="P54" s="99"/>
      <c r="Q54" s="99"/>
      <c r="R54" s="99"/>
      <c r="S54" s="99"/>
      <c r="T54" s="99"/>
      <c r="U54" s="99"/>
      <c r="V54" s="99"/>
      <c r="W54" s="99"/>
      <c r="X54" s="99"/>
      <c r="Y54" s="99"/>
      <c r="Z54" s="99"/>
      <c r="AA54" s="99"/>
      <c r="AB54" s="99"/>
      <c r="AC54" s="99"/>
      <c r="AD54" s="99"/>
      <c r="AE54" s="99"/>
      <c r="AF54" s="99"/>
      <c r="AG54" s="99"/>
      <c r="AH54" s="99"/>
      <c r="AI54" s="99"/>
    </row>
    <row r="55" spans="2:35" s="31" customFormat="1" ht="15" x14ac:dyDescent="0.4">
      <c r="B55" s="99" t="str">
        <f>VLOOKUP(C55,Companies[],3,FALSE)</f>
        <v>Private company</v>
      </c>
      <c r="C55" s="99" t="s">
        <v>1934</v>
      </c>
      <c r="D55" s="99" t="s">
        <v>1901</v>
      </c>
      <c r="E55" s="99" t="s">
        <v>1962</v>
      </c>
      <c r="F55" s="99" t="s">
        <v>272</v>
      </c>
      <c r="G55" s="99" t="s">
        <v>192</v>
      </c>
      <c r="H55" s="99"/>
      <c r="I55" s="99" t="s">
        <v>98</v>
      </c>
      <c r="J55" s="112">
        <v>33121628</v>
      </c>
      <c r="K55" s="99"/>
      <c r="L55" s="99"/>
      <c r="M55" s="99" t="s">
        <v>88</v>
      </c>
      <c r="N55" s="99" t="s">
        <v>1981</v>
      </c>
      <c r="O55" s="99"/>
      <c r="P55" s="99"/>
      <c r="Q55" s="99"/>
      <c r="R55" s="99"/>
      <c r="S55" s="99"/>
      <c r="T55" s="99"/>
      <c r="U55" s="99"/>
      <c r="V55" s="99"/>
      <c r="W55" s="99"/>
      <c r="X55" s="99"/>
      <c r="Y55" s="99"/>
      <c r="Z55" s="99"/>
      <c r="AA55" s="99"/>
      <c r="AB55" s="99"/>
      <c r="AC55" s="99"/>
      <c r="AD55" s="99"/>
      <c r="AE55" s="99"/>
      <c r="AF55" s="99"/>
      <c r="AG55" s="99"/>
      <c r="AH55" s="99"/>
      <c r="AI55" s="99"/>
    </row>
    <row r="56" spans="2:35" s="31" customFormat="1" ht="15" x14ac:dyDescent="0.4">
      <c r="B56" s="99" t="str">
        <f>VLOOKUP(C56,Companies[],3,FALSE)</f>
        <v>Private company</v>
      </c>
      <c r="C56" s="99" t="s">
        <v>1934</v>
      </c>
      <c r="D56" s="99" t="s">
        <v>1901</v>
      </c>
      <c r="E56" s="99" t="s">
        <v>1971</v>
      </c>
      <c r="F56" s="99" t="s">
        <v>272</v>
      </c>
      <c r="G56" s="99" t="s">
        <v>192</v>
      </c>
      <c r="H56" s="99"/>
      <c r="I56" s="99" t="s">
        <v>98</v>
      </c>
      <c r="J56" s="112">
        <v>38589</v>
      </c>
      <c r="K56" s="99"/>
      <c r="L56" s="99"/>
      <c r="M56" s="99" t="s">
        <v>88</v>
      </c>
      <c r="N56" s="99" t="s">
        <v>1981</v>
      </c>
      <c r="O56" s="99"/>
      <c r="P56" s="99"/>
      <c r="Q56" s="99"/>
      <c r="R56" s="99"/>
      <c r="S56" s="99"/>
      <c r="T56" s="99"/>
      <c r="U56" s="99"/>
      <c r="V56" s="99"/>
      <c r="W56" s="99"/>
      <c r="X56" s="99"/>
      <c r="Y56" s="99"/>
      <c r="Z56" s="99"/>
      <c r="AA56" s="99"/>
      <c r="AB56" s="99"/>
      <c r="AC56" s="99"/>
      <c r="AD56" s="99"/>
      <c r="AE56" s="99"/>
      <c r="AF56" s="99"/>
      <c r="AG56" s="99"/>
      <c r="AH56" s="99"/>
      <c r="AI56" s="99"/>
    </row>
    <row r="57" spans="2:35" s="31" customFormat="1" ht="15" x14ac:dyDescent="0.4">
      <c r="B57" s="99" t="str">
        <f>VLOOKUP(C57,Companies[],3,FALSE)</f>
        <v>Private company</v>
      </c>
      <c r="C57" s="99" t="s">
        <v>1934</v>
      </c>
      <c r="D57" s="99" t="s">
        <v>1901</v>
      </c>
      <c r="E57" s="99" t="s">
        <v>1957</v>
      </c>
      <c r="F57" s="99" t="s">
        <v>272</v>
      </c>
      <c r="G57" s="99" t="s">
        <v>192</v>
      </c>
      <c r="H57" s="99"/>
      <c r="I57" s="99" t="s">
        <v>98</v>
      </c>
      <c r="J57" s="112">
        <v>73861416</v>
      </c>
      <c r="K57" s="99"/>
      <c r="L57" s="99"/>
      <c r="M57" s="99" t="s">
        <v>88</v>
      </c>
      <c r="N57" s="99" t="s">
        <v>1981</v>
      </c>
      <c r="O57" s="99"/>
      <c r="P57" s="99"/>
      <c r="Q57" s="99"/>
      <c r="R57" s="99"/>
      <c r="S57" s="99"/>
      <c r="T57" s="99"/>
      <c r="U57" s="99"/>
      <c r="V57" s="99"/>
      <c r="W57" s="99"/>
      <c r="X57" s="99"/>
      <c r="Y57" s="99"/>
      <c r="Z57" s="99"/>
      <c r="AA57" s="99"/>
      <c r="AB57" s="99"/>
      <c r="AC57" s="99"/>
      <c r="AD57" s="99"/>
      <c r="AE57" s="99"/>
      <c r="AF57" s="99"/>
      <c r="AG57" s="99"/>
      <c r="AH57" s="99"/>
      <c r="AI57" s="99"/>
    </row>
    <row r="58" spans="2:35" s="31" customFormat="1" ht="15" x14ac:dyDescent="0.4">
      <c r="B58" s="99" t="str">
        <f>VLOOKUP(C58,Companies[],3,FALSE)</f>
        <v>Private company</v>
      </c>
      <c r="C58" s="99" t="s">
        <v>1934</v>
      </c>
      <c r="D58" s="99" t="s">
        <v>1901</v>
      </c>
      <c r="E58" s="99" t="s">
        <v>1956</v>
      </c>
      <c r="F58" s="99" t="s">
        <v>272</v>
      </c>
      <c r="G58" s="99" t="s">
        <v>192</v>
      </c>
      <c r="H58" s="99"/>
      <c r="I58" s="99" t="s">
        <v>98</v>
      </c>
      <c r="J58" s="112">
        <v>12042657</v>
      </c>
      <c r="K58" s="99"/>
      <c r="L58" s="99"/>
      <c r="M58" s="99" t="s">
        <v>88</v>
      </c>
      <c r="N58" s="99" t="s">
        <v>1981</v>
      </c>
      <c r="O58" s="99"/>
      <c r="P58" s="99"/>
      <c r="Q58" s="99"/>
      <c r="R58" s="99"/>
      <c r="S58" s="99"/>
      <c r="T58" s="99"/>
      <c r="U58" s="99"/>
      <c r="V58" s="99"/>
      <c r="W58" s="99"/>
      <c r="X58" s="99"/>
      <c r="Y58" s="99"/>
      <c r="Z58" s="99"/>
      <c r="AA58" s="99"/>
      <c r="AB58" s="99"/>
      <c r="AC58" s="99"/>
      <c r="AD58" s="99"/>
      <c r="AE58" s="99"/>
      <c r="AF58" s="99"/>
      <c r="AG58" s="99"/>
      <c r="AH58" s="99"/>
      <c r="AI58" s="99"/>
    </row>
    <row r="59" spans="2:35" s="31" customFormat="1" ht="15" x14ac:dyDescent="0.4">
      <c r="B59" s="99" t="str">
        <f>VLOOKUP(C59,Companies[],3,FALSE)</f>
        <v>Private company</v>
      </c>
      <c r="C59" s="99" t="s">
        <v>1930</v>
      </c>
      <c r="D59" s="99" t="s">
        <v>1901</v>
      </c>
      <c r="E59" s="99" t="s">
        <v>1961</v>
      </c>
      <c r="F59" s="99" t="s">
        <v>272</v>
      </c>
      <c r="G59" s="99" t="s">
        <v>192</v>
      </c>
      <c r="H59" s="99"/>
      <c r="I59" s="99" t="s">
        <v>98</v>
      </c>
      <c r="J59" s="112">
        <v>59142</v>
      </c>
      <c r="K59" s="99"/>
      <c r="L59" s="99"/>
      <c r="M59" s="99" t="s">
        <v>88</v>
      </c>
      <c r="N59" s="99" t="s">
        <v>1981</v>
      </c>
      <c r="O59" s="99"/>
      <c r="P59" s="99"/>
      <c r="Q59" s="99"/>
      <c r="R59" s="99"/>
      <c r="S59" s="99"/>
      <c r="T59" s="99"/>
      <c r="U59" s="99"/>
      <c r="V59" s="99"/>
      <c r="W59" s="99"/>
      <c r="X59" s="99"/>
      <c r="Y59" s="99"/>
      <c r="Z59" s="99"/>
      <c r="AA59" s="99"/>
      <c r="AB59" s="99"/>
      <c r="AC59" s="99"/>
      <c r="AD59" s="99"/>
      <c r="AE59" s="99"/>
      <c r="AF59" s="99"/>
      <c r="AG59" s="99"/>
      <c r="AH59" s="99"/>
      <c r="AI59" s="99"/>
    </row>
    <row r="60" spans="2:35" s="31" customFormat="1" ht="15" x14ac:dyDescent="0.4">
      <c r="B60" s="99" t="str">
        <f>VLOOKUP(C60,Companies[],3,FALSE)</f>
        <v>Private company</v>
      </c>
      <c r="C60" s="99" t="s">
        <v>1930</v>
      </c>
      <c r="D60" s="99" t="s">
        <v>1901</v>
      </c>
      <c r="E60" s="99" t="s">
        <v>1960</v>
      </c>
      <c r="F60" s="99" t="s">
        <v>272</v>
      </c>
      <c r="G60" s="99" t="s">
        <v>192</v>
      </c>
      <c r="H60" s="99"/>
      <c r="I60" s="99" t="s">
        <v>98</v>
      </c>
      <c r="J60" s="112">
        <v>8920170</v>
      </c>
      <c r="K60" s="99"/>
      <c r="L60" s="99"/>
      <c r="M60" s="99" t="s">
        <v>88</v>
      </c>
      <c r="N60" s="99" t="s">
        <v>1981</v>
      </c>
      <c r="O60" s="99"/>
      <c r="P60" s="99"/>
      <c r="Q60" s="99"/>
      <c r="R60" s="99"/>
      <c r="S60" s="99"/>
      <c r="T60" s="99"/>
      <c r="U60" s="99"/>
      <c r="V60" s="99"/>
      <c r="W60" s="99"/>
      <c r="X60" s="99"/>
      <c r="Y60" s="99"/>
      <c r="Z60" s="99"/>
      <c r="AA60" s="99"/>
      <c r="AB60" s="99"/>
      <c r="AC60" s="99"/>
      <c r="AD60" s="99"/>
      <c r="AE60" s="99"/>
      <c r="AF60" s="99"/>
      <c r="AG60" s="99"/>
      <c r="AH60" s="99"/>
      <c r="AI60" s="99"/>
    </row>
    <row r="61" spans="2:35" s="31" customFormat="1" ht="15" x14ac:dyDescent="0.4">
      <c r="B61" s="99" t="str">
        <f>VLOOKUP(C61,Companies[],3,FALSE)</f>
        <v>Private company</v>
      </c>
      <c r="C61" s="99" t="s">
        <v>1930</v>
      </c>
      <c r="D61" s="99" t="s">
        <v>1901</v>
      </c>
      <c r="E61" s="99" t="s">
        <v>1962</v>
      </c>
      <c r="F61" s="99" t="s">
        <v>272</v>
      </c>
      <c r="G61" s="99" t="s">
        <v>192</v>
      </c>
      <c r="H61" s="99"/>
      <c r="I61" s="99" t="s">
        <v>98</v>
      </c>
      <c r="J61" s="112">
        <v>2601675</v>
      </c>
      <c r="K61" s="99"/>
      <c r="L61" s="99"/>
      <c r="M61" s="99" t="s">
        <v>88</v>
      </c>
      <c r="N61" s="99" t="s">
        <v>1981</v>
      </c>
      <c r="O61" s="99"/>
      <c r="P61" s="99"/>
      <c r="Q61" s="99"/>
      <c r="R61" s="99"/>
      <c r="S61" s="99"/>
      <c r="T61" s="99"/>
      <c r="U61" s="99"/>
      <c r="V61" s="99"/>
      <c r="W61" s="99"/>
      <c r="X61" s="99"/>
      <c r="Y61" s="99"/>
      <c r="Z61" s="99"/>
      <c r="AA61" s="99"/>
      <c r="AB61" s="99"/>
      <c r="AC61" s="99"/>
      <c r="AD61" s="99"/>
      <c r="AE61" s="99"/>
      <c r="AF61" s="99"/>
      <c r="AG61" s="99"/>
      <c r="AH61" s="99"/>
      <c r="AI61" s="99"/>
    </row>
    <row r="62" spans="2:35" s="31" customFormat="1" ht="15" x14ac:dyDescent="0.4">
      <c r="B62" s="99" t="str">
        <f>VLOOKUP(C62,Companies[],3,FALSE)</f>
        <v>Private company</v>
      </c>
      <c r="C62" s="99" t="s">
        <v>1930</v>
      </c>
      <c r="D62" s="99" t="s">
        <v>1901</v>
      </c>
      <c r="E62" s="99" t="s">
        <v>1958</v>
      </c>
      <c r="F62" s="99" t="s">
        <v>272</v>
      </c>
      <c r="G62" s="99" t="s">
        <v>192</v>
      </c>
      <c r="H62" s="99"/>
      <c r="I62" s="99" t="s">
        <v>98</v>
      </c>
      <c r="J62" s="112">
        <v>14517</v>
      </c>
      <c r="K62" s="99"/>
      <c r="L62" s="99"/>
      <c r="M62" s="99" t="s">
        <v>88</v>
      </c>
      <c r="N62" s="99" t="s">
        <v>1981</v>
      </c>
      <c r="O62" s="99"/>
      <c r="P62" s="99"/>
      <c r="Q62" s="99"/>
      <c r="R62" s="99"/>
      <c r="S62" s="99"/>
      <c r="T62" s="99"/>
      <c r="U62" s="99"/>
      <c r="V62" s="99"/>
      <c r="W62" s="99"/>
      <c r="X62" s="99"/>
      <c r="Y62" s="99"/>
      <c r="Z62" s="99"/>
      <c r="AA62" s="99"/>
      <c r="AB62" s="99"/>
      <c r="AC62" s="99"/>
      <c r="AD62" s="99"/>
      <c r="AE62" s="99"/>
      <c r="AF62" s="99"/>
      <c r="AG62" s="99"/>
      <c r="AH62" s="99"/>
      <c r="AI62" s="99"/>
    </row>
    <row r="63" spans="2:35" s="31" customFormat="1" ht="15" x14ac:dyDescent="0.4">
      <c r="B63" s="99" t="str">
        <f>VLOOKUP(C63,Companies[],3,FALSE)</f>
        <v>Private company</v>
      </c>
      <c r="C63" s="99" t="s">
        <v>1930</v>
      </c>
      <c r="D63" s="99" t="s">
        <v>1901</v>
      </c>
      <c r="E63" s="99" t="s">
        <v>234</v>
      </c>
      <c r="F63" s="99" t="s">
        <v>272</v>
      </c>
      <c r="G63" s="99" t="s">
        <v>192</v>
      </c>
      <c r="H63" s="99"/>
      <c r="I63" s="99" t="s">
        <v>98</v>
      </c>
      <c r="J63" s="112">
        <v>585492</v>
      </c>
      <c r="K63" s="99"/>
      <c r="L63" s="99"/>
      <c r="M63" s="99" t="s">
        <v>88</v>
      </c>
      <c r="N63" s="99" t="s">
        <v>1981</v>
      </c>
      <c r="O63" s="99"/>
      <c r="P63" s="99"/>
      <c r="Q63" s="99"/>
      <c r="R63" s="99"/>
      <c r="S63" s="99"/>
      <c r="T63" s="99"/>
      <c r="U63" s="99"/>
      <c r="V63" s="99"/>
      <c r="W63" s="99"/>
      <c r="X63" s="99"/>
      <c r="Y63" s="99"/>
      <c r="Z63" s="99"/>
      <c r="AA63" s="99"/>
      <c r="AB63" s="99"/>
      <c r="AC63" s="99"/>
      <c r="AD63" s="99"/>
      <c r="AE63" s="99"/>
      <c r="AF63" s="99"/>
      <c r="AG63" s="99"/>
      <c r="AH63" s="99"/>
      <c r="AI63" s="99"/>
    </row>
    <row r="64" spans="2:35" s="31" customFormat="1" ht="15" x14ac:dyDescent="0.4">
      <c r="B64" s="99" t="str">
        <f>VLOOKUP(C64,Companies[],3,FALSE)</f>
        <v>Private company</v>
      </c>
      <c r="C64" s="99" t="s">
        <v>1930</v>
      </c>
      <c r="D64" s="99" t="s">
        <v>1901</v>
      </c>
      <c r="E64" s="99" t="s">
        <v>1957</v>
      </c>
      <c r="F64" s="99" t="s">
        <v>272</v>
      </c>
      <c r="G64" s="99" t="s">
        <v>192</v>
      </c>
      <c r="H64" s="99"/>
      <c r="I64" s="99" t="s">
        <v>98</v>
      </c>
      <c r="J64" s="112">
        <v>12980535</v>
      </c>
      <c r="K64" s="99"/>
      <c r="L64" s="99"/>
      <c r="M64" s="99" t="s">
        <v>88</v>
      </c>
      <c r="N64" s="99" t="s">
        <v>1981</v>
      </c>
      <c r="O64" s="99"/>
      <c r="P64" s="99"/>
      <c r="Q64" s="99"/>
      <c r="R64" s="99"/>
      <c r="S64" s="99"/>
      <c r="T64" s="99"/>
      <c r="U64" s="99"/>
      <c r="V64" s="99"/>
      <c r="W64" s="99"/>
      <c r="X64" s="99"/>
      <c r="Y64" s="99"/>
      <c r="Z64" s="99"/>
      <c r="AA64" s="99"/>
      <c r="AB64" s="99"/>
      <c r="AC64" s="99"/>
      <c r="AD64" s="99"/>
      <c r="AE64" s="99"/>
      <c r="AF64" s="99"/>
      <c r="AG64" s="99"/>
      <c r="AH64" s="99"/>
      <c r="AI64" s="99"/>
    </row>
    <row r="65" spans="2:35" s="31" customFormat="1" ht="15" x14ac:dyDescent="0.4">
      <c r="B65" s="99" t="str">
        <f>VLOOKUP(C65,Companies[],3,FALSE)</f>
        <v>Private company</v>
      </c>
      <c r="C65" s="99" t="s">
        <v>1930</v>
      </c>
      <c r="D65" s="99" t="s">
        <v>1901</v>
      </c>
      <c r="E65" s="99" t="s">
        <v>1956</v>
      </c>
      <c r="F65" s="99" t="s">
        <v>272</v>
      </c>
      <c r="G65" s="99" t="s">
        <v>192</v>
      </c>
      <c r="H65" s="99"/>
      <c r="I65" s="99" t="s">
        <v>98</v>
      </c>
      <c r="J65" s="112">
        <v>2441284</v>
      </c>
      <c r="K65" s="99"/>
      <c r="L65" s="99"/>
      <c r="M65" s="99" t="s">
        <v>88</v>
      </c>
      <c r="N65" s="99" t="s">
        <v>1981</v>
      </c>
      <c r="O65" s="99"/>
      <c r="P65" s="99"/>
      <c r="Q65" s="99"/>
      <c r="R65" s="99"/>
      <c r="S65" s="99"/>
      <c r="T65" s="99"/>
      <c r="U65" s="99"/>
      <c r="V65" s="99"/>
      <c r="W65" s="99"/>
      <c r="X65" s="99"/>
      <c r="Y65" s="99"/>
      <c r="Z65" s="99"/>
      <c r="AA65" s="99"/>
      <c r="AB65" s="99"/>
      <c r="AC65" s="99"/>
      <c r="AD65" s="99"/>
      <c r="AE65" s="99"/>
      <c r="AF65" s="99"/>
      <c r="AG65" s="99"/>
      <c r="AH65" s="99"/>
      <c r="AI65" s="99"/>
    </row>
    <row r="66" spans="2:35" s="31" customFormat="1" ht="15" x14ac:dyDescent="0.4">
      <c r="B66" s="99" t="str">
        <f>VLOOKUP(C66,Companies[],3,FALSE)</f>
        <v>Private company</v>
      </c>
      <c r="C66" s="99" t="s">
        <v>1913</v>
      </c>
      <c r="D66" s="99" t="s">
        <v>1901</v>
      </c>
      <c r="E66" s="99" t="s">
        <v>1961</v>
      </c>
      <c r="F66" s="99" t="s">
        <v>272</v>
      </c>
      <c r="G66" s="99" t="s">
        <v>192</v>
      </c>
      <c r="H66" s="99"/>
      <c r="I66" s="99" t="s">
        <v>98</v>
      </c>
      <c r="J66" s="112">
        <v>7794432</v>
      </c>
      <c r="K66" s="99"/>
      <c r="L66" s="99"/>
      <c r="M66" s="99" t="s">
        <v>88</v>
      </c>
      <c r="N66" s="99" t="s">
        <v>1981</v>
      </c>
      <c r="O66" s="99"/>
      <c r="P66" s="99"/>
      <c r="Q66" s="99"/>
      <c r="R66" s="99"/>
      <c r="S66" s="99"/>
      <c r="T66" s="99"/>
      <c r="U66" s="99"/>
      <c r="V66" s="99"/>
      <c r="W66" s="99"/>
      <c r="X66" s="99"/>
      <c r="Y66" s="99"/>
      <c r="Z66" s="99"/>
      <c r="AA66" s="99"/>
      <c r="AB66" s="99"/>
      <c r="AC66" s="99"/>
      <c r="AD66" s="99"/>
      <c r="AE66" s="99"/>
      <c r="AF66" s="99"/>
      <c r="AG66" s="99"/>
      <c r="AH66" s="99"/>
      <c r="AI66" s="99"/>
    </row>
    <row r="67" spans="2:35" s="31" customFormat="1" ht="15" x14ac:dyDescent="0.4">
      <c r="B67" s="99" t="str">
        <f>VLOOKUP(C67,Companies[],3,FALSE)</f>
        <v>Private company</v>
      </c>
      <c r="C67" s="99" t="s">
        <v>1913</v>
      </c>
      <c r="D67" s="99" t="s">
        <v>1901</v>
      </c>
      <c r="E67" s="99" t="s">
        <v>236</v>
      </c>
      <c r="F67" s="99" t="s">
        <v>272</v>
      </c>
      <c r="G67" s="99" t="s">
        <v>192</v>
      </c>
      <c r="H67" s="99"/>
      <c r="I67" s="99" t="s">
        <v>98</v>
      </c>
      <c r="J67" s="112">
        <v>66170354</v>
      </c>
      <c r="K67" s="99"/>
      <c r="L67" s="99"/>
      <c r="M67" s="99" t="s">
        <v>88</v>
      </c>
      <c r="N67" s="99" t="s">
        <v>1981</v>
      </c>
      <c r="O67" s="99"/>
      <c r="P67" s="99"/>
      <c r="Q67" s="99"/>
      <c r="R67" s="99"/>
      <c r="S67" s="99"/>
      <c r="T67" s="99"/>
      <c r="U67" s="99"/>
      <c r="V67" s="99"/>
      <c r="W67" s="99"/>
      <c r="X67" s="99"/>
      <c r="Y67" s="99"/>
      <c r="Z67" s="99"/>
      <c r="AA67" s="99"/>
      <c r="AB67" s="99"/>
      <c r="AC67" s="99"/>
      <c r="AD67" s="99"/>
      <c r="AE67" s="99"/>
      <c r="AF67" s="99"/>
      <c r="AG67" s="99"/>
      <c r="AH67" s="99"/>
      <c r="AI67" s="99"/>
    </row>
    <row r="68" spans="2:35" s="31" customFormat="1" ht="15" x14ac:dyDescent="0.4">
      <c r="B68" s="99" t="str">
        <f>VLOOKUP(C68,Companies[],3,FALSE)</f>
        <v>Private company</v>
      </c>
      <c r="C68" s="99" t="s">
        <v>1913</v>
      </c>
      <c r="D68" s="99" t="s">
        <v>1901</v>
      </c>
      <c r="E68" s="99" t="s">
        <v>1962</v>
      </c>
      <c r="F68" s="99" t="s">
        <v>272</v>
      </c>
      <c r="G68" s="99" t="s">
        <v>192</v>
      </c>
      <c r="H68" s="99"/>
      <c r="I68" s="99" t="s">
        <v>98</v>
      </c>
      <c r="J68" s="112">
        <v>30998322</v>
      </c>
      <c r="K68" s="99"/>
      <c r="L68" s="99"/>
      <c r="M68" s="99" t="s">
        <v>88</v>
      </c>
      <c r="N68" s="99" t="s">
        <v>1981</v>
      </c>
      <c r="O68" s="99"/>
      <c r="P68" s="99"/>
      <c r="Q68" s="99"/>
      <c r="R68" s="99"/>
      <c r="S68" s="99"/>
      <c r="T68" s="99"/>
      <c r="U68" s="99"/>
      <c r="V68" s="99"/>
      <c r="W68" s="99"/>
      <c r="X68" s="99"/>
      <c r="Y68" s="99"/>
      <c r="Z68" s="99"/>
      <c r="AA68" s="99"/>
      <c r="AB68" s="99"/>
      <c r="AC68" s="99"/>
      <c r="AD68" s="99"/>
      <c r="AE68" s="99"/>
      <c r="AF68" s="99"/>
      <c r="AG68" s="99"/>
      <c r="AH68" s="99"/>
      <c r="AI68" s="99"/>
    </row>
    <row r="69" spans="2:35" s="31" customFormat="1" ht="15" x14ac:dyDescent="0.4">
      <c r="B69" s="99" t="str">
        <f>VLOOKUP(C69,Companies[],3,FALSE)</f>
        <v>Private company</v>
      </c>
      <c r="C69" s="99" t="s">
        <v>1913</v>
      </c>
      <c r="D69" s="99" t="s">
        <v>1901</v>
      </c>
      <c r="E69" s="99" t="s">
        <v>234</v>
      </c>
      <c r="F69" s="99" t="s">
        <v>272</v>
      </c>
      <c r="G69" s="99" t="s">
        <v>192</v>
      </c>
      <c r="H69" s="99"/>
      <c r="I69" s="99" t="s">
        <v>98</v>
      </c>
      <c r="J69" s="112">
        <v>29255606</v>
      </c>
      <c r="K69" s="99"/>
      <c r="L69" s="99"/>
      <c r="M69" s="99" t="s">
        <v>88</v>
      </c>
      <c r="N69" s="99" t="s">
        <v>1981</v>
      </c>
      <c r="O69" s="99"/>
      <c r="P69" s="99"/>
      <c r="Q69" s="99"/>
      <c r="R69" s="99"/>
      <c r="S69" s="99"/>
      <c r="T69" s="99"/>
      <c r="U69" s="99"/>
      <c r="V69" s="99"/>
      <c r="W69" s="99"/>
      <c r="X69" s="99"/>
      <c r="Y69" s="99"/>
      <c r="Z69" s="99"/>
      <c r="AA69" s="99"/>
      <c r="AB69" s="99"/>
      <c r="AC69" s="99"/>
      <c r="AD69" s="99"/>
      <c r="AE69" s="99"/>
      <c r="AF69" s="99"/>
      <c r="AG69" s="99"/>
      <c r="AH69" s="99"/>
      <c r="AI69" s="99"/>
    </row>
    <row r="70" spans="2:35" s="31" customFormat="1" ht="15" x14ac:dyDescent="0.4">
      <c r="B70" s="99" t="str">
        <f>VLOOKUP(C70,Companies[],3,FALSE)</f>
        <v>Private company</v>
      </c>
      <c r="C70" s="99" t="s">
        <v>1913</v>
      </c>
      <c r="D70" s="99" t="s">
        <v>1901</v>
      </c>
      <c r="E70" s="99" t="s">
        <v>1957</v>
      </c>
      <c r="F70" s="99" t="s">
        <v>272</v>
      </c>
      <c r="G70" s="99" t="s">
        <v>192</v>
      </c>
      <c r="H70" s="99"/>
      <c r="I70" s="99" t="s">
        <v>98</v>
      </c>
      <c r="J70" s="112">
        <v>50469489</v>
      </c>
      <c r="K70" s="99"/>
      <c r="L70" s="99"/>
      <c r="M70" s="99" t="s">
        <v>88</v>
      </c>
      <c r="N70" s="99" t="s">
        <v>1981</v>
      </c>
      <c r="O70" s="99"/>
      <c r="P70" s="99"/>
      <c r="Q70" s="99"/>
      <c r="R70" s="99"/>
      <c r="S70" s="99"/>
      <c r="T70" s="99"/>
      <c r="U70" s="99"/>
      <c r="V70" s="99"/>
      <c r="W70" s="99"/>
      <c r="X70" s="99"/>
      <c r="Y70" s="99"/>
      <c r="Z70" s="99"/>
      <c r="AA70" s="99"/>
      <c r="AB70" s="99"/>
      <c r="AC70" s="99"/>
      <c r="AD70" s="99"/>
      <c r="AE70" s="99"/>
      <c r="AF70" s="99"/>
      <c r="AG70" s="99"/>
      <c r="AH70" s="99"/>
      <c r="AI70" s="99"/>
    </row>
    <row r="71" spans="2:35" s="31" customFormat="1" ht="15" x14ac:dyDescent="0.4">
      <c r="B71" s="99" t="str">
        <f>VLOOKUP(C71,Companies[],3,FALSE)</f>
        <v>Private company</v>
      </c>
      <c r="C71" s="99" t="s">
        <v>1913</v>
      </c>
      <c r="D71" s="99" t="s">
        <v>1901</v>
      </c>
      <c r="E71" s="99" t="s">
        <v>1956</v>
      </c>
      <c r="F71" s="99" t="s">
        <v>272</v>
      </c>
      <c r="G71" s="99" t="s">
        <v>192</v>
      </c>
      <c r="H71" s="99"/>
      <c r="I71" s="99" t="s">
        <v>98</v>
      </c>
      <c r="J71" s="112">
        <v>5681772</v>
      </c>
      <c r="K71" s="99"/>
      <c r="L71" s="99"/>
      <c r="M71" s="99" t="s">
        <v>88</v>
      </c>
      <c r="N71" s="99" t="s">
        <v>1981</v>
      </c>
      <c r="O71" s="99"/>
      <c r="P71" s="99"/>
      <c r="Q71" s="99"/>
      <c r="R71" s="99"/>
      <c r="S71" s="99"/>
      <c r="T71" s="99"/>
      <c r="U71" s="99"/>
      <c r="V71" s="99"/>
      <c r="W71" s="99"/>
      <c r="X71" s="99"/>
      <c r="Y71" s="99"/>
      <c r="Z71" s="99"/>
      <c r="AA71" s="99"/>
      <c r="AB71" s="99"/>
      <c r="AC71" s="99"/>
      <c r="AD71" s="99"/>
      <c r="AE71" s="99"/>
      <c r="AF71" s="99"/>
      <c r="AG71" s="99"/>
      <c r="AH71" s="99"/>
      <c r="AI71" s="99"/>
    </row>
    <row r="72" spans="2:35" s="31" customFormat="1" ht="15" x14ac:dyDescent="0.4">
      <c r="B72" s="99" t="str">
        <f>VLOOKUP(C72,Companies[],3,FALSE)</f>
        <v>Private company</v>
      </c>
      <c r="C72" s="99" t="s">
        <v>1918</v>
      </c>
      <c r="D72" s="99" t="s">
        <v>1901</v>
      </c>
      <c r="E72" s="99" t="s">
        <v>1961</v>
      </c>
      <c r="F72" s="99" t="s">
        <v>272</v>
      </c>
      <c r="G72" s="99" t="s">
        <v>192</v>
      </c>
      <c r="H72" s="99"/>
      <c r="I72" s="99" t="s">
        <v>98</v>
      </c>
      <c r="J72" s="112">
        <v>2848923</v>
      </c>
      <c r="K72" s="99"/>
      <c r="L72" s="99"/>
      <c r="M72" s="99" t="s">
        <v>88</v>
      </c>
      <c r="N72" s="99" t="s">
        <v>1981</v>
      </c>
      <c r="O72" s="99"/>
      <c r="P72" s="99"/>
      <c r="Q72" s="99"/>
      <c r="R72" s="99"/>
      <c r="S72" s="99"/>
      <c r="T72" s="99"/>
      <c r="U72" s="99"/>
      <c r="V72" s="99"/>
      <c r="W72" s="99"/>
      <c r="X72" s="99"/>
      <c r="Y72" s="99"/>
      <c r="Z72" s="99"/>
      <c r="AA72" s="99"/>
      <c r="AB72" s="99"/>
      <c r="AC72" s="99"/>
      <c r="AD72" s="99"/>
      <c r="AE72" s="99"/>
      <c r="AF72" s="99"/>
      <c r="AG72" s="99"/>
      <c r="AH72" s="99"/>
      <c r="AI72" s="99"/>
    </row>
    <row r="73" spans="2:35" s="31" customFormat="1" ht="15" x14ac:dyDescent="0.4">
      <c r="B73" s="99" t="str">
        <f>VLOOKUP(C73,Companies[],3,FALSE)</f>
        <v>Private company</v>
      </c>
      <c r="C73" s="99" t="s">
        <v>1918</v>
      </c>
      <c r="D73" s="99" t="s">
        <v>1901</v>
      </c>
      <c r="E73" s="99" t="s">
        <v>1970</v>
      </c>
      <c r="F73" s="99" t="s">
        <v>272</v>
      </c>
      <c r="G73" s="99" t="s">
        <v>192</v>
      </c>
      <c r="H73" s="99"/>
      <c r="I73" s="99" t="s">
        <v>98</v>
      </c>
      <c r="J73" s="112">
        <v>7869480</v>
      </c>
      <c r="K73" s="99"/>
      <c r="L73" s="99"/>
      <c r="M73" s="99" t="s">
        <v>88</v>
      </c>
      <c r="N73" s="99" t="s">
        <v>1981</v>
      </c>
      <c r="O73" s="99"/>
      <c r="P73" s="99"/>
      <c r="Q73" s="99"/>
      <c r="R73" s="99"/>
      <c r="S73" s="99"/>
      <c r="T73" s="99"/>
      <c r="U73" s="99"/>
      <c r="V73" s="99"/>
      <c r="W73" s="99"/>
      <c r="X73" s="99"/>
      <c r="Y73" s="99"/>
      <c r="Z73" s="99"/>
      <c r="AA73" s="99"/>
      <c r="AB73" s="99"/>
      <c r="AC73" s="99"/>
      <c r="AD73" s="99"/>
      <c r="AE73" s="99"/>
      <c r="AF73" s="99"/>
      <c r="AG73" s="99"/>
      <c r="AH73" s="99"/>
      <c r="AI73" s="99"/>
    </row>
    <row r="74" spans="2:35" s="31" customFormat="1" ht="15" x14ac:dyDescent="0.4">
      <c r="B74" s="99" t="str">
        <f>VLOOKUP(C74,Companies[],3,FALSE)</f>
        <v>Private company</v>
      </c>
      <c r="C74" s="99" t="s">
        <v>1918</v>
      </c>
      <c r="D74" s="99" t="s">
        <v>1901</v>
      </c>
      <c r="E74" s="99" t="s">
        <v>236</v>
      </c>
      <c r="F74" s="99" t="s">
        <v>272</v>
      </c>
      <c r="G74" s="99" t="s">
        <v>192</v>
      </c>
      <c r="H74" s="99"/>
      <c r="I74" s="99" t="s">
        <v>98</v>
      </c>
      <c r="J74" s="112">
        <v>2854699</v>
      </c>
      <c r="K74" s="99"/>
      <c r="L74" s="99"/>
      <c r="M74" s="99" t="s">
        <v>88</v>
      </c>
      <c r="N74" s="99" t="s">
        <v>1981</v>
      </c>
      <c r="O74" s="99"/>
      <c r="P74" s="99"/>
      <c r="Q74" s="99"/>
      <c r="R74" s="99"/>
      <c r="S74" s="99"/>
      <c r="T74" s="99"/>
      <c r="U74" s="99"/>
      <c r="V74" s="99"/>
      <c r="W74" s="99"/>
      <c r="X74" s="99"/>
      <c r="Y74" s="99"/>
      <c r="Z74" s="99"/>
      <c r="AA74" s="99"/>
      <c r="AB74" s="99"/>
      <c r="AC74" s="99"/>
      <c r="AD74" s="99"/>
      <c r="AE74" s="99"/>
      <c r="AF74" s="99"/>
      <c r="AG74" s="99"/>
      <c r="AH74" s="99"/>
      <c r="AI74" s="99"/>
    </row>
    <row r="75" spans="2:35" s="31" customFormat="1" ht="15" x14ac:dyDescent="0.4">
      <c r="B75" s="99" t="str">
        <f>VLOOKUP(C75,Companies[],3,FALSE)</f>
        <v>Private company</v>
      </c>
      <c r="C75" s="99" t="s">
        <v>1918</v>
      </c>
      <c r="D75" s="99" t="s">
        <v>1901</v>
      </c>
      <c r="E75" s="99" t="s">
        <v>1962</v>
      </c>
      <c r="F75" s="99" t="s">
        <v>272</v>
      </c>
      <c r="G75" s="99" t="s">
        <v>192</v>
      </c>
      <c r="H75" s="99"/>
      <c r="I75" s="99" t="s">
        <v>98</v>
      </c>
      <c r="J75" s="112">
        <v>1616531</v>
      </c>
      <c r="K75" s="99"/>
      <c r="L75" s="99"/>
      <c r="M75" s="99" t="s">
        <v>88</v>
      </c>
      <c r="N75" s="99" t="s">
        <v>1981</v>
      </c>
      <c r="O75" s="99"/>
      <c r="P75" s="99"/>
      <c r="Q75" s="99"/>
      <c r="R75" s="99"/>
      <c r="S75" s="99"/>
      <c r="T75" s="99"/>
      <c r="U75" s="99"/>
      <c r="V75" s="99"/>
      <c r="W75" s="99"/>
      <c r="X75" s="99"/>
      <c r="Y75" s="99"/>
      <c r="Z75" s="99"/>
      <c r="AA75" s="99"/>
      <c r="AB75" s="99"/>
      <c r="AC75" s="99"/>
      <c r="AD75" s="99"/>
      <c r="AE75" s="99"/>
      <c r="AF75" s="99"/>
      <c r="AG75" s="99"/>
      <c r="AH75" s="99"/>
      <c r="AI75" s="99"/>
    </row>
    <row r="76" spans="2:35" s="31" customFormat="1" ht="15" x14ac:dyDescent="0.4">
      <c r="B76" s="99" t="str">
        <f>VLOOKUP(C76,Companies[],3,FALSE)</f>
        <v>Private company</v>
      </c>
      <c r="C76" s="99" t="s">
        <v>1918</v>
      </c>
      <c r="D76" s="99" t="s">
        <v>1901</v>
      </c>
      <c r="E76" s="99" t="s">
        <v>1971</v>
      </c>
      <c r="F76" s="99" t="s">
        <v>272</v>
      </c>
      <c r="G76" s="99" t="s">
        <v>192</v>
      </c>
      <c r="H76" s="99"/>
      <c r="I76" s="99" t="s">
        <v>98</v>
      </c>
      <c r="J76" s="112">
        <v>2428</v>
      </c>
      <c r="K76" s="99"/>
      <c r="L76" s="99"/>
      <c r="M76" s="99" t="s">
        <v>88</v>
      </c>
      <c r="N76" s="99" t="s">
        <v>1981</v>
      </c>
      <c r="O76" s="99"/>
      <c r="P76" s="99"/>
      <c r="Q76" s="99"/>
      <c r="R76" s="99"/>
      <c r="S76" s="99"/>
      <c r="T76" s="99"/>
      <c r="U76" s="99"/>
      <c r="V76" s="99"/>
      <c r="W76" s="99"/>
      <c r="X76" s="99"/>
      <c r="Y76" s="99"/>
      <c r="Z76" s="99"/>
      <c r="AA76" s="99"/>
      <c r="AB76" s="99"/>
      <c r="AC76" s="99"/>
      <c r="AD76" s="99"/>
      <c r="AE76" s="99"/>
      <c r="AF76" s="99"/>
      <c r="AG76" s="99"/>
      <c r="AH76" s="99"/>
      <c r="AI76" s="99"/>
    </row>
    <row r="77" spans="2:35" s="31" customFormat="1" ht="15" x14ac:dyDescent="0.4">
      <c r="B77" s="99" t="str">
        <f>VLOOKUP(C77,Companies[],3,FALSE)</f>
        <v>Private company</v>
      </c>
      <c r="C77" s="99" t="s">
        <v>1918</v>
      </c>
      <c r="D77" s="99" t="s">
        <v>1901</v>
      </c>
      <c r="E77" s="99" t="s">
        <v>234</v>
      </c>
      <c r="F77" s="99" t="s">
        <v>272</v>
      </c>
      <c r="G77" s="99" t="s">
        <v>192</v>
      </c>
      <c r="H77" s="99"/>
      <c r="I77" s="99" t="s">
        <v>98</v>
      </c>
      <c r="J77" s="112">
        <v>88069860</v>
      </c>
      <c r="K77" s="99"/>
      <c r="L77" s="99"/>
      <c r="M77" s="99" t="s">
        <v>88</v>
      </c>
      <c r="N77" s="99" t="s">
        <v>1981</v>
      </c>
      <c r="O77" s="99"/>
      <c r="P77" s="99"/>
      <c r="Q77" s="99"/>
      <c r="R77" s="99"/>
      <c r="S77" s="99"/>
      <c r="T77" s="99"/>
      <c r="U77" s="99"/>
      <c r="V77" s="99"/>
      <c r="W77" s="99"/>
      <c r="X77" s="99"/>
      <c r="Y77" s="99"/>
      <c r="Z77" s="99"/>
      <c r="AA77" s="99"/>
      <c r="AB77" s="99"/>
      <c r="AC77" s="99"/>
      <c r="AD77" s="99"/>
      <c r="AE77" s="99"/>
      <c r="AF77" s="99"/>
      <c r="AG77" s="99"/>
      <c r="AH77" s="99"/>
      <c r="AI77" s="99"/>
    </row>
    <row r="78" spans="2:35" s="31" customFormat="1" ht="15" x14ac:dyDescent="0.4">
      <c r="B78" s="99" t="str">
        <f>VLOOKUP(C78,Companies[],3,FALSE)</f>
        <v>Private company</v>
      </c>
      <c r="C78" s="99" t="s">
        <v>1918</v>
      </c>
      <c r="D78" s="99" t="s">
        <v>1901</v>
      </c>
      <c r="E78" s="99" t="s">
        <v>1957</v>
      </c>
      <c r="F78" s="99" t="s">
        <v>272</v>
      </c>
      <c r="G78" s="99" t="s">
        <v>192</v>
      </c>
      <c r="H78" s="99"/>
      <c r="I78" s="99" t="s">
        <v>98</v>
      </c>
      <c r="J78" s="112">
        <v>4786196</v>
      </c>
      <c r="K78" s="99"/>
      <c r="L78" s="99"/>
      <c r="M78" s="99" t="s">
        <v>88</v>
      </c>
      <c r="N78" s="99" t="s">
        <v>1981</v>
      </c>
      <c r="O78" s="99"/>
      <c r="P78" s="99"/>
      <c r="Q78" s="99"/>
      <c r="R78" s="99"/>
      <c r="S78" s="99"/>
      <c r="T78" s="99"/>
      <c r="U78" s="99"/>
      <c r="V78" s="99"/>
      <c r="W78" s="99"/>
      <c r="X78" s="99"/>
      <c r="Y78" s="99"/>
      <c r="Z78" s="99"/>
      <c r="AA78" s="99"/>
      <c r="AB78" s="99"/>
      <c r="AC78" s="99"/>
      <c r="AD78" s="99"/>
      <c r="AE78" s="99"/>
      <c r="AF78" s="99"/>
      <c r="AG78" s="99"/>
      <c r="AH78" s="99"/>
      <c r="AI78" s="99"/>
    </row>
    <row r="79" spans="2:35" s="31" customFormat="1" ht="15" x14ac:dyDescent="0.4">
      <c r="B79" s="99" t="str">
        <f>VLOOKUP(C79,Companies[],3,FALSE)</f>
        <v>Private company</v>
      </c>
      <c r="C79" s="99" t="s">
        <v>1918</v>
      </c>
      <c r="D79" s="99" t="s">
        <v>1901</v>
      </c>
      <c r="E79" s="99" t="s">
        <v>1956</v>
      </c>
      <c r="F79" s="99" t="s">
        <v>272</v>
      </c>
      <c r="G79" s="99" t="s">
        <v>192</v>
      </c>
      <c r="H79" s="99"/>
      <c r="I79" s="99" t="s">
        <v>98</v>
      </c>
      <c r="J79" s="112">
        <v>9363583</v>
      </c>
      <c r="K79" s="99"/>
      <c r="L79" s="99"/>
      <c r="M79" s="99" t="s">
        <v>88</v>
      </c>
      <c r="N79" s="99" t="s">
        <v>1981</v>
      </c>
      <c r="O79" s="99"/>
      <c r="P79" s="99"/>
      <c r="Q79" s="99"/>
      <c r="R79" s="99"/>
      <c r="S79" s="99"/>
      <c r="T79" s="99"/>
      <c r="U79" s="99"/>
      <c r="V79" s="99"/>
      <c r="W79" s="99"/>
      <c r="X79" s="99"/>
      <c r="Y79" s="99"/>
      <c r="Z79" s="99"/>
      <c r="AA79" s="99"/>
      <c r="AB79" s="99"/>
      <c r="AC79" s="99"/>
      <c r="AD79" s="99"/>
      <c r="AE79" s="99"/>
      <c r="AF79" s="99"/>
      <c r="AG79" s="99"/>
      <c r="AH79" s="99"/>
      <c r="AI79" s="99"/>
    </row>
    <row r="80" spans="2:35" s="31" customFormat="1" ht="15" x14ac:dyDescent="0.4">
      <c r="B80" s="99" t="str">
        <f>VLOOKUP(C80,Companies[],3,FALSE)</f>
        <v>State-owned enterprise</v>
      </c>
      <c r="C80" s="99" t="s">
        <v>1902</v>
      </c>
      <c r="D80" s="99" t="s">
        <v>1901</v>
      </c>
      <c r="E80" s="99" t="s">
        <v>1961</v>
      </c>
      <c r="F80" s="99" t="s">
        <v>272</v>
      </c>
      <c r="G80" s="99" t="s">
        <v>192</v>
      </c>
      <c r="H80" s="99"/>
      <c r="I80" s="99" t="s">
        <v>98</v>
      </c>
      <c r="J80" s="112">
        <v>20604</v>
      </c>
      <c r="K80" s="99"/>
      <c r="L80" s="99"/>
      <c r="M80" s="99" t="s">
        <v>88</v>
      </c>
      <c r="N80" s="99" t="s">
        <v>1981</v>
      </c>
      <c r="O80" s="99"/>
      <c r="P80" s="99"/>
      <c r="Q80" s="99"/>
      <c r="R80" s="99"/>
      <c r="S80" s="99"/>
      <c r="T80" s="99"/>
      <c r="U80" s="99"/>
      <c r="V80" s="99"/>
      <c r="W80" s="99"/>
      <c r="X80" s="99"/>
      <c r="Y80" s="99"/>
      <c r="Z80" s="99"/>
      <c r="AA80" s="99"/>
      <c r="AB80" s="99"/>
      <c r="AC80" s="99"/>
      <c r="AD80" s="99"/>
      <c r="AE80" s="99"/>
      <c r="AF80" s="99"/>
      <c r="AG80" s="99"/>
      <c r="AH80" s="99"/>
      <c r="AI80" s="99"/>
    </row>
    <row r="81" spans="2:35" s="31" customFormat="1" ht="15" x14ac:dyDescent="0.4">
      <c r="B81" s="99" t="str">
        <f>VLOOKUP(C81,Companies[],3,FALSE)</f>
        <v>State-owned enterprise</v>
      </c>
      <c r="C81" s="99" t="s">
        <v>1902</v>
      </c>
      <c r="D81" s="99" t="s">
        <v>1901</v>
      </c>
      <c r="E81" s="99" t="s">
        <v>236</v>
      </c>
      <c r="F81" s="99" t="s">
        <v>272</v>
      </c>
      <c r="G81" s="99" t="s">
        <v>192</v>
      </c>
      <c r="H81" s="99"/>
      <c r="I81" s="99" t="s">
        <v>98</v>
      </c>
      <c r="J81" s="112">
        <v>73092</v>
      </c>
      <c r="K81" s="99"/>
      <c r="L81" s="99"/>
      <c r="M81" s="99" t="s">
        <v>88</v>
      </c>
      <c r="N81" s="99" t="s">
        <v>1981</v>
      </c>
      <c r="O81" s="99"/>
      <c r="P81" s="99"/>
      <c r="Q81" s="99"/>
      <c r="R81" s="99"/>
      <c r="S81" s="99"/>
      <c r="T81" s="99"/>
      <c r="U81" s="99"/>
      <c r="V81" s="99"/>
      <c r="W81" s="99"/>
      <c r="X81" s="99"/>
      <c r="Y81" s="99"/>
      <c r="Z81" s="99"/>
      <c r="AA81" s="99"/>
      <c r="AB81" s="99"/>
      <c r="AC81" s="99"/>
      <c r="AD81" s="99"/>
      <c r="AE81" s="99"/>
      <c r="AF81" s="99"/>
      <c r="AG81" s="99"/>
      <c r="AH81" s="99"/>
      <c r="AI81" s="99"/>
    </row>
    <row r="82" spans="2:35" s="31" customFormat="1" ht="15" x14ac:dyDescent="0.4">
      <c r="B82" s="99" t="str">
        <f>VLOOKUP(C82,Companies[],3,FALSE)</f>
        <v>State-owned enterprise</v>
      </c>
      <c r="C82" s="99" t="s">
        <v>1902</v>
      </c>
      <c r="D82" s="99" t="s">
        <v>1901</v>
      </c>
      <c r="E82" s="99" t="s">
        <v>1962</v>
      </c>
      <c r="F82" s="99" t="s">
        <v>272</v>
      </c>
      <c r="G82" s="99" t="s">
        <v>192</v>
      </c>
      <c r="H82" s="99"/>
      <c r="I82" s="99" t="s">
        <v>98</v>
      </c>
      <c r="J82" s="112">
        <v>2227386</v>
      </c>
      <c r="K82" s="99"/>
      <c r="L82" s="99"/>
      <c r="M82" s="99" t="s">
        <v>88</v>
      </c>
      <c r="N82" s="99" t="s">
        <v>1981</v>
      </c>
      <c r="O82" s="99"/>
      <c r="P82" s="99"/>
      <c r="Q82" s="99"/>
      <c r="R82" s="99"/>
      <c r="S82" s="99"/>
      <c r="T82" s="99"/>
      <c r="U82" s="99"/>
      <c r="V82" s="99"/>
      <c r="W82" s="99"/>
      <c r="X82" s="99"/>
      <c r="Y82" s="99"/>
      <c r="Z82" s="99"/>
      <c r="AA82" s="99"/>
      <c r="AB82" s="99"/>
      <c r="AC82" s="99"/>
      <c r="AD82" s="99"/>
      <c r="AE82" s="99"/>
      <c r="AF82" s="99"/>
      <c r="AG82" s="99"/>
      <c r="AH82" s="99"/>
      <c r="AI82" s="99"/>
    </row>
    <row r="83" spans="2:35" s="31" customFormat="1" ht="15" x14ac:dyDescent="0.4">
      <c r="B83" s="99" t="str">
        <f>VLOOKUP(C83,Companies[],3,FALSE)</f>
        <v>State-owned enterprise</v>
      </c>
      <c r="C83" s="99" t="s">
        <v>1902</v>
      </c>
      <c r="D83" s="99" t="s">
        <v>1901</v>
      </c>
      <c r="E83" s="99" t="s">
        <v>1971</v>
      </c>
      <c r="F83" s="99" t="s">
        <v>272</v>
      </c>
      <c r="G83" s="99" t="s">
        <v>192</v>
      </c>
      <c r="H83" s="99"/>
      <c r="I83" s="99" t="s">
        <v>98</v>
      </c>
      <c r="J83" s="112">
        <v>55421</v>
      </c>
      <c r="K83" s="99"/>
      <c r="L83" s="99"/>
      <c r="M83" s="99" t="s">
        <v>88</v>
      </c>
      <c r="N83" s="99" t="s">
        <v>1981</v>
      </c>
      <c r="O83" s="99"/>
      <c r="P83" s="99"/>
      <c r="Q83" s="99"/>
      <c r="R83" s="99"/>
      <c r="S83" s="99"/>
      <c r="T83" s="99"/>
      <c r="U83" s="99"/>
      <c r="V83" s="99"/>
      <c r="W83" s="99"/>
      <c r="X83" s="99"/>
      <c r="Y83" s="99"/>
      <c r="Z83" s="99"/>
      <c r="AA83" s="99"/>
      <c r="AB83" s="99"/>
      <c r="AC83" s="99"/>
      <c r="AD83" s="99"/>
      <c r="AE83" s="99"/>
      <c r="AF83" s="99"/>
      <c r="AG83" s="99"/>
      <c r="AH83" s="99"/>
      <c r="AI83" s="99"/>
    </row>
    <row r="84" spans="2:35" s="31" customFormat="1" ht="15" x14ac:dyDescent="0.4">
      <c r="B84" s="99" t="str">
        <f>VLOOKUP(C84,Companies[],3,FALSE)</f>
        <v>State-owned enterprise</v>
      </c>
      <c r="C84" s="99" t="s">
        <v>1902</v>
      </c>
      <c r="D84" s="99" t="s">
        <v>1901</v>
      </c>
      <c r="E84" s="99" t="s">
        <v>234</v>
      </c>
      <c r="F84" s="99" t="s">
        <v>272</v>
      </c>
      <c r="G84" s="99" t="s">
        <v>192</v>
      </c>
      <c r="H84" s="99"/>
      <c r="I84" s="99" t="s">
        <v>98</v>
      </c>
      <c r="J84" s="112">
        <v>335951</v>
      </c>
      <c r="K84" s="99"/>
      <c r="L84" s="99"/>
      <c r="M84" s="99" t="s">
        <v>88</v>
      </c>
      <c r="N84" s="99" t="s">
        <v>1981</v>
      </c>
      <c r="O84" s="99"/>
      <c r="P84" s="99"/>
      <c r="Q84" s="99"/>
      <c r="R84" s="99"/>
      <c r="S84" s="99"/>
      <c r="T84" s="99"/>
      <c r="U84" s="99"/>
      <c r="V84" s="99"/>
      <c r="W84" s="99"/>
      <c r="X84" s="99"/>
      <c r="Y84" s="99"/>
      <c r="Z84" s="99"/>
      <c r="AA84" s="99"/>
      <c r="AB84" s="99"/>
      <c r="AC84" s="99"/>
      <c r="AD84" s="99"/>
      <c r="AE84" s="99"/>
      <c r="AF84" s="99"/>
      <c r="AG84" s="99"/>
      <c r="AH84" s="99"/>
      <c r="AI84" s="99"/>
    </row>
    <row r="85" spans="2:35" s="31" customFormat="1" ht="15" x14ac:dyDescent="0.4">
      <c r="B85" s="99" t="str">
        <f>VLOOKUP(C85,Companies[],3,FALSE)</f>
        <v>State-owned enterprise</v>
      </c>
      <c r="C85" s="99" t="s">
        <v>1902</v>
      </c>
      <c r="D85" s="99" t="s">
        <v>1901</v>
      </c>
      <c r="E85" s="99" t="s">
        <v>1957</v>
      </c>
      <c r="F85" s="99" t="s">
        <v>272</v>
      </c>
      <c r="G85" s="99" t="s">
        <v>192</v>
      </c>
      <c r="H85" s="99"/>
      <c r="I85" s="99" t="s">
        <v>98</v>
      </c>
      <c r="J85" s="112">
        <v>4465944</v>
      </c>
      <c r="K85" s="99"/>
      <c r="L85" s="99"/>
      <c r="M85" s="99" t="s">
        <v>88</v>
      </c>
      <c r="N85" s="99" t="s">
        <v>1981</v>
      </c>
      <c r="O85" s="99"/>
      <c r="P85" s="99"/>
      <c r="Q85" s="99"/>
      <c r="R85" s="99"/>
      <c r="S85" s="99"/>
      <c r="T85" s="99"/>
      <c r="U85" s="99"/>
      <c r="V85" s="99"/>
      <c r="W85" s="99"/>
      <c r="X85" s="99"/>
      <c r="Y85" s="99"/>
      <c r="Z85" s="99"/>
      <c r="AA85" s="99"/>
      <c r="AB85" s="99"/>
      <c r="AC85" s="99"/>
      <c r="AD85" s="99"/>
      <c r="AE85" s="99"/>
      <c r="AF85" s="99"/>
      <c r="AG85" s="99"/>
      <c r="AH85" s="99"/>
      <c r="AI85" s="99"/>
    </row>
    <row r="86" spans="2:35" s="31" customFormat="1" ht="15" x14ac:dyDescent="0.4">
      <c r="B86" s="99" t="str">
        <f>VLOOKUP(C86,Companies[],3,FALSE)</f>
        <v>Private company</v>
      </c>
      <c r="C86" s="99" t="s">
        <v>1925</v>
      </c>
      <c r="D86" s="99" t="s">
        <v>1901</v>
      </c>
      <c r="E86" s="99" t="s">
        <v>1962</v>
      </c>
      <c r="F86" s="99" t="s">
        <v>272</v>
      </c>
      <c r="G86" s="99" t="s">
        <v>192</v>
      </c>
      <c r="H86" s="99"/>
      <c r="I86" s="99" t="s">
        <v>98</v>
      </c>
      <c r="J86" s="112">
        <v>23468699</v>
      </c>
      <c r="K86" s="99"/>
      <c r="L86" s="99"/>
      <c r="M86" s="99" t="s">
        <v>88</v>
      </c>
      <c r="N86" s="99" t="s">
        <v>1981</v>
      </c>
      <c r="O86" s="99"/>
      <c r="P86" s="99"/>
      <c r="Q86" s="99"/>
      <c r="R86" s="99"/>
      <c r="S86" s="99"/>
      <c r="T86" s="99"/>
      <c r="U86" s="99"/>
      <c r="V86" s="99"/>
      <c r="W86" s="99"/>
      <c r="X86" s="99"/>
      <c r="Y86" s="99"/>
      <c r="Z86" s="99"/>
      <c r="AA86" s="99"/>
      <c r="AB86" s="99"/>
      <c r="AC86" s="99"/>
      <c r="AD86" s="99"/>
      <c r="AE86" s="99"/>
      <c r="AF86" s="99"/>
      <c r="AG86" s="99"/>
      <c r="AH86" s="99"/>
      <c r="AI86" s="99"/>
    </row>
    <row r="87" spans="2:35" s="31" customFormat="1" ht="15" x14ac:dyDescent="0.4">
      <c r="B87" s="99" t="str">
        <f>VLOOKUP(C87,Companies[],3,FALSE)</f>
        <v>Private company</v>
      </c>
      <c r="C87" s="99" t="s">
        <v>1925</v>
      </c>
      <c r="D87" s="99" t="s">
        <v>1901</v>
      </c>
      <c r="E87" s="99" t="s">
        <v>234</v>
      </c>
      <c r="F87" s="99" t="s">
        <v>272</v>
      </c>
      <c r="G87" s="99" t="s">
        <v>192</v>
      </c>
      <c r="H87" s="99"/>
      <c r="I87" s="99" t="s">
        <v>98</v>
      </c>
      <c r="J87" s="112">
        <v>9393911</v>
      </c>
      <c r="K87" s="99"/>
      <c r="L87" s="99"/>
      <c r="M87" s="99" t="s">
        <v>88</v>
      </c>
      <c r="N87" s="99" t="s">
        <v>1981</v>
      </c>
      <c r="O87" s="99"/>
      <c r="P87" s="99"/>
      <c r="Q87" s="99"/>
      <c r="R87" s="99"/>
      <c r="S87" s="99"/>
      <c r="T87" s="99"/>
      <c r="U87" s="99"/>
      <c r="V87" s="99"/>
      <c r="W87" s="99"/>
      <c r="X87" s="99"/>
      <c r="Y87" s="99"/>
      <c r="Z87" s="99"/>
      <c r="AA87" s="99"/>
      <c r="AB87" s="99"/>
      <c r="AC87" s="99"/>
      <c r="AD87" s="99"/>
      <c r="AE87" s="99"/>
      <c r="AF87" s="99"/>
      <c r="AG87" s="99"/>
      <c r="AH87" s="99"/>
      <c r="AI87" s="99"/>
    </row>
    <row r="88" spans="2:35" s="31" customFormat="1" ht="15" x14ac:dyDescent="0.4">
      <c r="B88" s="99" t="str">
        <f>VLOOKUP(C88,Companies[],3,FALSE)</f>
        <v>Private company</v>
      </c>
      <c r="C88" s="99" t="s">
        <v>1925</v>
      </c>
      <c r="D88" s="99" t="s">
        <v>1901</v>
      </c>
      <c r="E88" s="99" t="s">
        <v>1957</v>
      </c>
      <c r="F88" s="99" t="s">
        <v>272</v>
      </c>
      <c r="G88" s="99" t="s">
        <v>192</v>
      </c>
      <c r="H88" s="99"/>
      <c r="I88" s="99" t="s">
        <v>98</v>
      </c>
      <c r="J88" s="112">
        <v>10836333</v>
      </c>
      <c r="K88" s="99"/>
      <c r="L88" s="99"/>
      <c r="M88" s="99" t="s">
        <v>88</v>
      </c>
      <c r="N88" s="99" t="s">
        <v>1981</v>
      </c>
      <c r="O88" s="99"/>
      <c r="P88" s="99"/>
      <c r="Q88" s="99"/>
      <c r="R88" s="99"/>
      <c r="S88" s="99"/>
      <c r="T88" s="99"/>
      <c r="U88" s="99"/>
      <c r="V88" s="99"/>
      <c r="W88" s="99"/>
      <c r="X88" s="99"/>
      <c r="Y88" s="99"/>
      <c r="Z88" s="99"/>
      <c r="AA88" s="99"/>
      <c r="AB88" s="99"/>
      <c r="AC88" s="99"/>
      <c r="AD88" s="99"/>
      <c r="AE88" s="99"/>
      <c r="AF88" s="99"/>
      <c r="AG88" s="99"/>
      <c r="AH88" s="99"/>
      <c r="AI88" s="99"/>
    </row>
    <row r="89" spans="2:35" s="31" customFormat="1" ht="15" x14ac:dyDescent="0.4">
      <c r="B89" s="99" t="str">
        <f>VLOOKUP(C89,Companies[],3,FALSE)</f>
        <v>Private company</v>
      </c>
      <c r="C89" s="99" t="s">
        <v>1925</v>
      </c>
      <c r="D89" s="99" t="s">
        <v>1901</v>
      </c>
      <c r="E89" s="99" t="s">
        <v>1956</v>
      </c>
      <c r="F89" s="99" t="s">
        <v>272</v>
      </c>
      <c r="G89" s="99" t="s">
        <v>192</v>
      </c>
      <c r="H89" s="99"/>
      <c r="I89" s="99" t="s">
        <v>98</v>
      </c>
      <c r="J89" s="112">
        <v>1048593</v>
      </c>
      <c r="K89" s="99"/>
      <c r="L89" s="99"/>
      <c r="M89" s="99" t="s">
        <v>88</v>
      </c>
      <c r="N89" s="99" t="s">
        <v>1981</v>
      </c>
      <c r="O89" s="99"/>
      <c r="P89" s="99"/>
      <c r="Q89" s="99"/>
      <c r="R89" s="99"/>
      <c r="S89" s="99"/>
      <c r="T89" s="99"/>
      <c r="U89" s="99"/>
      <c r="V89" s="99"/>
      <c r="W89" s="99"/>
      <c r="X89" s="99"/>
      <c r="Y89" s="99"/>
      <c r="Z89" s="99"/>
      <c r="AA89" s="99"/>
      <c r="AB89" s="99"/>
      <c r="AC89" s="99"/>
      <c r="AD89" s="99"/>
      <c r="AE89" s="99"/>
      <c r="AF89" s="99"/>
      <c r="AG89" s="99"/>
      <c r="AH89" s="99"/>
      <c r="AI89" s="99"/>
    </row>
    <row r="90" spans="2:35" s="31" customFormat="1" ht="15" x14ac:dyDescent="0.4">
      <c r="B90" s="99" t="str">
        <f>VLOOKUP(C90,Companies[],3,FALSE)</f>
        <v>Private company</v>
      </c>
      <c r="C90" s="99" t="s">
        <v>1911</v>
      </c>
      <c r="D90" s="99" t="s">
        <v>1901</v>
      </c>
      <c r="E90" s="99" t="s">
        <v>1961</v>
      </c>
      <c r="F90" s="99" t="s">
        <v>272</v>
      </c>
      <c r="G90" s="99" t="s">
        <v>192</v>
      </c>
      <c r="H90" s="99"/>
      <c r="I90" s="99" t="s">
        <v>98</v>
      </c>
      <c r="J90" s="112">
        <v>35978131</v>
      </c>
      <c r="K90" s="99"/>
      <c r="L90" s="99"/>
      <c r="M90" s="99" t="s">
        <v>88</v>
      </c>
      <c r="N90" s="99" t="s">
        <v>1981</v>
      </c>
      <c r="O90" s="99"/>
      <c r="P90" s="99"/>
      <c r="Q90" s="99"/>
      <c r="R90" s="99"/>
      <c r="S90" s="99"/>
      <c r="T90" s="99"/>
      <c r="U90" s="99"/>
      <c r="V90" s="99"/>
      <c r="W90" s="99"/>
      <c r="X90" s="99"/>
      <c r="Y90" s="99"/>
      <c r="Z90" s="99"/>
      <c r="AA90" s="99"/>
      <c r="AB90" s="99"/>
      <c r="AC90" s="99"/>
      <c r="AD90" s="99"/>
      <c r="AE90" s="99"/>
      <c r="AF90" s="99"/>
      <c r="AG90" s="99"/>
      <c r="AH90" s="99"/>
      <c r="AI90" s="99"/>
    </row>
    <row r="91" spans="2:35" s="31" customFormat="1" ht="15" x14ac:dyDescent="0.4">
      <c r="B91" s="99" t="str">
        <f>VLOOKUP(C91,Companies[],3,FALSE)</f>
        <v>Private company</v>
      </c>
      <c r="C91" s="99" t="s">
        <v>1911</v>
      </c>
      <c r="D91" s="99" t="s">
        <v>1901</v>
      </c>
      <c r="E91" s="99" t="s">
        <v>1960</v>
      </c>
      <c r="F91" s="99" t="s">
        <v>272</v>
      </c>
      <c r="G91" s="99" t="s">
        <v>192</v>
      </c>
      <c r="H91" s="99"/>
      <c r="I91" s="99" t="s">
        <v>98</v>
      </c>
      <c r="J91" s="112">
        <v>76207057</v>
      </c>
      <c r="K91" s="99"/>
      <c r="L91" s="99"/>
      <c r="M91" s="99" t="s">
        <v>88</v>
      </c>
      <c r="N91" s="99" t="s">
        <v>1981</v>
      </c>
      <c r="O91" s="99"/>
      <c r="P91" s="99"/>
      <c r="Q91" s="99"/>
      <c r="R91" s="99"/>
      <c r="S91" s="99"/>
      <c r="T91" s="99"/>
      <c r="U91" s="99"/>
      <c r="V91" s="99"/>
      <c r="W91" s="99"/>
      <c r="X91" s="99"/>
      <c r="Y91" s="99"/>
      <c r="Z91" s="99"/>
      <c r="AA91" s="99"/>
      <c r="AB91" s="99"/>
      <c r="AC91" s="99"/>
      <c r="AD91" s="99"/>
      <c r="AE91" s="99"/>
      <c r="AF91" s="99"/>
      <c r="AG91" s="99"/>
      <c r="AH91" s="99"/>
      <c r="AI91" s="99"/>
    </row>
    <row r="92" spans="2:35" s="31" customFormat="1" ht="15" x14ac:dyDescent="0.4">
      <c r="B92" s="99" t="str">
        <f>VLOOKUP(C92,Companies[],3,FALSE)</f>
        <v>Private company</v>
      </c>
      <c r="C92" s="99" t="s">
        <v>1911</v>
      </c>
      <c r="D92" s="99" t="s">
        <v>1901</v>
      </c>
      <c r="E92" s="99" t="s">
        <v>1962</v>
      </c>
      <c r="F92" s="99" t="s">
        <v>272</v>
      </c>
      <c r="G92" s="99" t="s">
        <v>192</v>
      </c>
      <c r="H92" s="99"/>
      <c r="I92" s="99" t="s">
        <v>98</v>
      </c>
      <c r="J92" s="112">
        <v>38375603</v>
      </c>
      <c r="K92" s="99"/>
      <c r="L92" s="99"/>
      <c r="M92" s="99" t="s">
        <v>88</v>
      </c>
      <c r="N92" s="99" t="s">
        <v>1981</v>
      </c>
      <c r="O92" s="99"/>
      <c r="P92" s="99"/>
      <c r="Q92" s="99"/>
      <c r="R92" s="99"/>
      <c r="S92" s="99"/>
      <c r="T92" s="99"/>
      <c r="U92" s="99"/>
      <c r="V92" s="99"/>
      <c r="W92" s="99"/>
      <c r="X92" s="99"/>
      <c r="Y92" s="99"/>
      <c r="Z92" s="99"/>
      <c r="AA92" s="99"/>
      <c r="AB92" s="99"/>
      <c r="AC92" s="99"/>
      <c r="AD92" s="99"/>
      <c r="AE92" s="99"/>
      <c r="AF92" s="99"/>
      <c r="AG92" s="99"/>
      <c r="AH92" s="99"/>
      <c r="AI92" s="99"/>
    </row>
    <row r="93" spans="2:35" s="31" customFormat="1" ht="15" x14ac:dyDescent="0.4">
      <c r="B93" s="99" t="str">
        <f>VLOOKUP(C93,Companies[],3,FALSE)</f>
        <v>Private company</v>
      </c>
      <c r="C93" s="99" t="s">
        <v>1911</v>
      </c>
      <c r="D93" s="99" t="s">
        <v>1901</v>
      </c>
      <c r="E93" s="99" t="s">
        <v>1958</v>
      </c>
      <c r="F93" s="99" t="s">
        <v>272</v>
      </c>
      <c r="G93" s="99" t="s">
        <v>192</v>
      </c>
      <c r="H93" s="99"/>
      <c r="I93" s="99" t="s">
        <v>98</v>
      </c>
      <c r="J93" s="112">
        <v>617</v>
      </c>
      <c r="K93" s="99"/>
      <c r="L93" s="99"/>
      <c r="M93" s="99" t="s">
        <v>88</v>
      </c>
      <c r="N93" s="99" t="s">
        <v>1981</v>
      </c>
      <c r="O93" s="99"/>
      <c r="P93" s="99"/>
      <c r="Q93" s="99"/>
      <c r="R93" s="99"/>
      <c r="S93" s="99"/>
      <c r="T93" s="99"/>
      <c r="U93" s="99"/>
      <c r="V93" s="99"/>
      <c r="W93" s="99"/>
      <c r="X93" s="99"/>
      <c r="Y93" s="99"/>
      <c r="Z93" s="99"/>
      <c r="AA93" s="99"/>
      <c r="AB93" s="99"/>
      <c r="AC93" s="99"/>
      <c r="AD93" s="99"/>
      <c r="AE93" s="99"/>
      <c r="AF93" s="99"/>
      <c r="AG93" s="99"/>
      <c r="AH93" s="99"/>
      <c r="AI93" s="99"/>
    </row>
    <row r="94" spans="2:35" s="31" customFormat="1" ht="15" x14ac:dyDescent="0.4">
      <c r="B94" s="99" t="str">
        <f>VLOOKUP(C94,Companies[],3,FALSE)</f>
        <v>Private company</v>
      </c>
      <c r="C94" s="99" t="s">
        <v>1911</v>
      </c>
      <c r="D94" s="99" t="s">
        <v>1901</v>
      </c>
      <c r="E94" s="99" t="s">
        <v>1957</v>
      </c>
      <c r="F94" s="99" t="s">
        <v>272</v>
      </c>
      <c r="G94" s="99" t="s">
        <v>192</v>
      </c>
      <c r="H94" s="99"/>
      <c r="I94" s="99" t="s">
        <v>98</v>
      </c>
      <c r="J94" s="112">
        <v>53066132</v>
      </c>
      <c r="K94" s="99"/>
      <c r="L94" s="99"/>
      <c r="M94" s="99" t="s">
        <v>88</v>
      </c>
      <c r="N94" s="99" t="s">
        <v>1981</v>
      </c>
      <c r="O94" s="99"/>
      <c r="P94" s="99"/>
      <c r="Q94" s="99"/>
      <c r="R94" s="99"/>
      <c r="S94" s="99"/>
      <c r="T94" s="99"/>
      <c r="U94" s="99"/>
      <c r="V94" s="99"/>
      <c r="W94" s="99"/>
      <c r="X94" s="99"/>
      <c r="Y94" s="99"/>
      <c r="Z94" s="99"/>
      <c r="AA94" s="99"/>
      <c r="AB94" s="99"/>
      <c r="AC94" s="99"/>
      <c r="AD94" s="99"/>
      <c r="AE94" s="99"/>
      <c r="AF94" s="99"/>
      <c r="AG94" s="99"/>
      <c r="AH94" s="99"/>
      <c r="AI94" s="99"/>
    </row>
    <row r="95" spans="2:35" s="31" customFormat="1" ht="15" x14ac:dyDescent="0.4">
      <c r="B95" s="99" t="str">
        <f>VLOOKUP(C95,Companies[],3,FALSE)</f>
        <v>Private company</v>
      </c>
      <c r="C95" s="99" t="s">
        <v>1911</v>
      </c>
      <c r="D95" s="99" t="s">
        <v>1901</v>
      </c>
      <c r="E95" s="99" t="s">
        <v>1957</v>
      </c>
      <c r="F95" s="99" t="s">
        <v>272</v>
      </c>
      <c r="G95" s="99" t="s">
        <v>192</v>
      </c>
      <c r="H95" s="99"/>
      <c r="I95" s="99" t="s">
        <v>98</v>
      </c>
      <c r="J95" s="112">
        <v>13289086</v>
      </c>
      <c r="K95" s="99"/>
      <c r="L95" s="99"/>
      <c r="M95" s="99" t="s">
        <v>88</v>
      </c>
      <c r="N95" s="99" t="s">
        <v>1981</v>
      </c>
      <c r="O95" s="99"/>
      <c r="P95" s="99"/>
      <c r="Q95" s="99"/>
      <c r="R95" s="99"/>
      <c r="S95" s="99"/>
      <c r="T95" s="99"/>
      <c r="U95" s="99"/>
      <c r="V95" s="99"/>
      <c r="W95" s="99"/>
      <c r="X95" s="99"/>
      <c r="Y95" s="99"/>
      <c r="Z95" s="99"/>
      <c r="AA95" s="99"/>
      <c r="AB95" s="99"/>
      <c r="AC95" s="99"/>
      <c r="AD95" s="99"/>
      <c r="AE95" s="99"/>
      <c r="AF95" s="99"/>
      <c r="AG95" s="99"/>
      <c r="AH95" s="99"/>
      <c r="AI95" s="99"/>
    </row>
    <row r="96" spans="2:35" s="31" customFormat="1" ht="15" x14ac:dyDescent="0.4">
      <c r="B96" s="99" t="str">
        <f>VLOOKUP(C96,Companies[],3,FALSE)</f>
        <v>Private company</v>
      </c>
      <c r="C96" s="99" t="s">
        <v>1938</v>
      </c>
      <c r="D96" s="99" t="s">
        <v>1901</v>
      </c>
      <c r="E96" s="99" t="s">
        <v>236</v>
      </c>
      <c r="F96" s="99" t="s">
        <v>272</v>
      </c>
      <c r="G96" s="99" t="s">
        <v>192</v>
      </c>
      <c r="H96" s="99"/>
      <c r="I96" s="99" t="s">
        <v>98</v>
      </c>
      <c r="J96" s="112">
        <v>3527056</v>
      </c>
      <c r="K96" s="99"/>
      <c r="L96" s="99"/>
      <c r="M96" s="99" t="s">
        <v>88</v>
      </c>
      <c r="N96" s="99" t="s">
        <v>1981</v>
      </c>
      <c r="O96" s="99"/>
      <c r="P96" s="99"/>
      <c r="Q96" s="99"/>
      <c r="R96" s="99"/>
      <c r="S96" s="99"/>
      <c r="T96" s="99"/>
      <c r="U96" s="99"/>
      <c r="V96" s="99"/>
      <c r="W96" s="99"/>
      <c r="X96" s="99"/>
      <c r="Y96" s="99"/>
      <c r="Z96" s="99"/>
      <c r="AA96" s="99"/>
      <c r="AB96" s="99"/>
      <c r="AC96" s="99"/>
      <c r="AD96" s="99"/>
      <c r="AE96" s="99"/>
      <c r="AF96" s="99"/>
      <c r="AG96" s="99"/>
      <c r="AH96" s="99"/>
      <c r="AI96" s="99"/>
    </row>
    <row r="97" spans="2:35" s="31" customFormat="1" ht="15" x14ac:dyDescent="0.4">
      <c r="B97" s="99" t="str">
        <f>VLOOKUP(C97,Companies[],3,FALSE)</f>
        <v>Private company</v>
      </c>
      <c r="C97" s="99" t="s">
        <v>1938</v>
      </c>
      <c r="D97" s="99" t="s">
        <v>1901</v>
      </c>
      <c r="E97" s="99" t="s">
        <v>1962</v>
      </c>
      <c r="F97" s="99" t="s">
        <v>272</v>
      </c>
      <c r="G97" s="99" t="s">
        <v>192</v>
      </c>
      <c r="H97" s="99"/>
      <c r="I97" s="99" t="s">
        <v>98</v>
      </c>
      <c r="J97" s="112">
        <v>2324903</v>
      </c>
      <c r="K97" s="99"/>
      <c r="L97" s="99"/>
      <c r="M97" s="99" t="s">
        <v>88</v>
      </c>
      <c r="N97" s="99" t="s">
        <v>1981</v>
      </c>
      <c r="O97" s="99"/>
      <c r="P97" s="99"/>
      <c r="Q97" s="99"/>
      <c r="R97" s="99"/>
      <c r="S97" s="99"/>
      <c r="T97" s="99"/>
      <c r="U97" s="99"/>
      <c r="V97" s="99"/>
      <c r="W97" s="99"/>
      <c r="X97" s="99"/>
      <c r="Y97" s="99"/>
      <c r="Z97" s="99"/>
      <c r="AA97" s="99"/>
      <c r="AB97" s="99"/>
      <c r="AC97" s="99"/>
      <c r="AD97" s="99"/>
      <c r="AE97" s="99"/>
      <c r="AF97" s="99"/>
      <c r="AG97" s="99"/>
      <c r="AH97" s="99"/>
      <c r="AI97" s="99"/>
    </row>
    <row r="98" spans="2:35" s="31" customFormat="1" ht="15" x14ac:dyDescent="0.4">
      <c r="B98" s="99" t="str">
        <f>VLOOKUP(C98,Companies[],3,FALSE)</f>
        <v>Private company</v>
      </c>
      <c r="C98" s="99" t="s">
        <v>1938</v>
      </c>
      <c r="D98" s="99" t="s">
        <v>1901</v>
      </c>
      <c r="E98" s="99" t="s">
        <v>1957</v>
      </c>
      <c r="F98" s="99" t="s">
        <v>272</v>
      </c>
      <c r="G98" s="99" t="s">
        <v>192</v>
      </c>
      <c r="H98" s="99"/>
      <c r="I98" s="99" t="s">
        <v>98</v>
      </c>
      <c r="J98" s="112">
        <v>4837180</v>
      </c>
      <c r="K98" s="99"/>
      <c r="L98" s="99"/>
      <c r="M98" s="99" t="s">
        <v>88</v>
      </c>
      <c r="N98" s="99" t="s">
        <v>1981</v>
      </c>
      <c r="O98" s="99"/>
      <c r="P98" s="99"/>
      <c r="Q98" s="99"/>
      <c r="R98" s="99"/>
      <c r="S98" s="99"/>
      <c r="T98" s="99"/>
      <c r="U98" s="99"/>
      <c r="V98" s="99"/>
      <c r="W98" s="99"/>
      <c r="X98" s="99"/>
      <c r="Y98" s="99"/>
      <c r="Z98" s="99"/>
      <c r="AA98" s="99"/>
      <c r="AB98" s="99"/>
      <c r="AC98" s="99"/>
      <c r="AD98" s="99"/>
      <c r="AE98" s="99"/>
      <c r="AF98" s="99"/>
      <c r="AG98" s="99"/>
      <c r="AH98" s="99"/>
      <c r="AI98" s="99"/>
    </row>
    <row r="99" spans="2:35" s="31" customFormat="1" ht="15" x14ac:dyDescent="0.4">
      <c r="B99" s="99" t="e">
        <f>VLOOKUP(C99,Companies[],3,FALSE)</f>
        <v>#N/A</v>
      </c>
      <c r="C99" s="99" t="s">
        <v>1982</v>
      </c>
      <c r="D99" s="99" t="s">
        <v>1901</v>
      </c>
      <c r="E99" s="99" t="s">
        <v>1979</v>
      </c>
      <c r="F99" s="99" t="s">
        <v>272</v>
      </c>
      <c r="G99" s="99" t="s">
        <v>192</v>
      </c>
      <c r="H99" s="99"/>
      <c r="I99" s="99" t="s">
        <v>98</v>
      </c>
      <c r="J99" s="112">
        <v>149875433</v>
      </c>
      <c r="K99" s="99"/>
      <c r="L99" s="99"/>
      <c r="M99" s="99" t="s">
        <v>88</v>
      </c>
      <c r="N99" s="99" t="s">
        <v>1981</v>
      </c>
      <c r="O99" s="99"/>
      <c r="P99" s="99"/>
      <c r="Q99" s="99"/>
      <c r="R99" s="99"/>
      <c r="S99" s="99"/>
      <c r="T99" s="99"/>
      <c r="U99" s="99"/>
      <c r="V99" s="99"/>
      <c r="W99" s="99"/>
      <c r="X99" s="99"/>
      <c r="Y99" s="99"/>
      <c r="Z99" s="99"/>
      <c r="AA99" s="99"/>
      <c r="AB99" s="99"/>
      <c r="AC99" s="99"/>
      <c r="AD99" s="99"/>
      <c r="AE99" s="99"/>
      <c r="AF99" s="99"/>
      <c r="AG99" s="99"/>
      <c r="AH99" s="99"/>
      <c r="AI99" s="99"/>
    </row>
    <row r="100" spans="2:35" s="31" customFormat="1" ht="15" x14ac:dyDescent="0.4">
      <c r="B100" s="99" t="str">
        <f>VLOOKUP(C100,Companies[],3,FALSE)</f>
        <v>Private company</v>
      </c>
      <c r="C100" s="99" t="s">
        <v>1934</v>
      </c>
      <c r="D100" s="99" t="s">
        <v>1908</v>
      </c>
      <c r="E100" s="99" t="s">
        <v>236</v>
      </c>
      <c r="F100" s="99" t="s">
        <v>272</v>
      </c>
      <c r="G100" s="99" t="s">
        <v>192</v>
      </c>
      <c r="H100" s="99"/>
      <c r="I100" s="99" t="s">
        <v>98</v>
      </c>
      <c r="J100" s="112">
        <v>80079</v>
      </c>
      <c r="K100" s="99"/>
      <c r="L100" s="99"/>
      <c r="M100" s="99" t="s">
        <v>88</v>
      </c>
      <c r="N100" s="99" t="s">
        <v>1981</v>
      </c>
      <c r="O100" s="99"/>
      <c r="P100" s="99"/>
      <c r="Q100" s="99"/>
      <c r="R100" s="99"/>
      <c r="S100" s="99"/>
      <c r="T100" s="99"/>
      <c r="U100" s="99"/>
      <c r="V100" s="99"/>
      <c r="W100" s="99"/>
      <c r="X100" s="99"/>
      <c r="Y100" s="99"/>
      <c r="Z100" s="99"/>
      <c r="AA100" s="99"/>
      <c r="AB100" s="99"/>
      <c r="AC100" s="99"/>
      <c r="AD100" s="99"/>
      <c r="AE100" s="99"/>
      <c r="AF100" s="99"/>
      <c r="AG100" s="99"/>
      <c r="AH100" s="99"/>
      <c r="AI100" s="99"/>
    </row>
    <row r="101" spans="2:35" s="31" customFormat="1" ht="15" x14ac:dyDescent="0.4">
      <c r="B101" s="99" t="str">
        <f>VLOOKUP(C101,Companies[],3,FALSE)</f>
        <v>Private company</v>
      </c>
      <c r="C101" s="99" t="s">
        <v>1911</v>
      </c>
      <c r="D101" s="99" t="s">
        <v>1908</v>
      </c>
      <c r="E101" s="99" t="s">
        <v>236</v>
      </c>
      <c r="F101" s="99" t="s">
        <v>272</v>
      </c>
      <c r="G101" s="99" t="s">
        <v>192</v>
      </c>
      <c r="H101" s="99"/>
      <c r="I101" s="99" t="s">
        <v>98</v>
      </c>
      <c r="J101" s="112">
        <v>20761</v>
      </c>
      <c r="K101" s="99"/>
      <c r="L101" s="99"/>
      <c r="M101" s="99" t="s">
        <v>88</v>
      </c>
      <c r="N101" s="99" t="s">
        <v>1981</v>
      </c>
      <c r="O101" s="99"/>
      <c r="P101" s="99"/>
      <c r="Q101" s="99"/>
      <c r="R101" s="99"/>
      <c r="S101" s="99"/>
      <c r="T101" s="99"/>
      <c r="U101" s="99"/>
      <c r="V101" s="99"/>
      <c r="W101" s="99"/>
      <c r="X101" s="99"/>
      <c r="Y101" s="99"/>
      <c r="Z101" s="99"/>
      <c r="AA101" s="99"/>
      <c r="AB101" s="99"/>
      <c r="AC101" s="99"/>
      <c r="AD101" s="99"/>
      <c r="AE101" s="99"/>
      <c r="AF101" s="99"/>
      <c r="AG101" s="99"/>
      <c r="AH101" s="99"/>
      <c r="AI101" s="99"/>
    </row>
    <row r="102" spans="2:35" s="31" customFormat="1" ht="15" x14ac:dyDescent="0.4">
      <c r="B102" s="99" t="str">
        <f>VLOOKUP(C102,Companies[],3,FALSE)</f>
        <v>Private company</v>
      </c>
      <c r="C102" s="99" t="s">
        <v>1913</v>
      </c>
      <c r="D102" s="99" t="s">
        <v>1908</v>
      </c>
      <c r="E102" s="99" t="s">
        <v>236</v>
      </c>
      <c r="F102" s="99" t="s">
        <v>272</v>
      </c>
      <c r="G102" s="99" t="s">
        <v>192</v>
      </c>
      <c r="H102" s="99"/>
      <c r="I102" s="99" t="s">
        <v>98</v>
      </c>
      <c r="J102" s="112">
        <v>100346</v>
      </c>
      <c r="K102" s="99"/>
      <c r="L102" s="99"/>
      <c r="M102" s="99" t="s">
        <v>88</v>
      </c>
      <c r="N102" s="99" t="s">
        <v>1981</v>
      </c>
      <c r="O102" s="99"/>
      <c r="P102" s="99"/>
      <c r="Q102" s="99"/>
      <c r="R102" s="99"/>
      <c r="S102" s="99"/>
      <c r="T102" s="99"/>
      <c r="U102" s="99"/>
      <c r="V102" s="99"/>
      <c r="W102" s="99"/>
      <c r="X102" s="99"/>
      <c r="Y102" s="99"/>
      <c r="Z102" s="99"/>
      <c r="AA102" s="99"/>
      <c r="AB102" s="99"/>
      <c r="AC102" s="99"/>
      <c r="AD102" s="99"/>
      <c r="AE102" s="99"/>
      <c r="AF102" s="99"/>
      <c r="AG102" s="99"/>
      <c r="AH102" s="99"/>
      <c r="AI102" s="99"/>
    </row>
    <row r="103" spans="2:35" s="31" customFormat="1" ht="15" x14ac:dyDescent="0.4">
      <c r="B103" s="99" t="str">
        <f>VLOOKUP(C103,Companies[],3,FALSE)</f>
        <v>Private company</v>
      </c>
      <c r="C103" s="99" t="s">
        <v>1916</v>
      </c>
      <c r="D103" s="99" t="s">
        <v>1908</v>
      </c>
      <c r="E103" s="99" t="s">
        <v>236</v>
      </c>
      <c r="F103" s="99" t="s">
        <v>272</v>
      </c>
      <c r="G103" s="99" t="s">
        <v>192</v>
      </c>
      <c r="H103" s="99"/>
      <c r="I103" s="99" t="s">
        <v>98</v>
      </c>
      <c r="J103" s="112">
        <v>1483</v>
      </c>
      <c r="K103" s="99"/>
      <c r="L103" s="99"/>
      <c r="M103" s="99" t="s">
        <v>88</v>
      </c>
      <c r="N103" s="99" t="s">
        <v>1981</v>
      </c>
      <c r="O103" s="99"/>
      <c r="P103" s="99"/>
      <c r="Q103" s="99"/>
      <c r="R103" s="99"/>
      <c r="S103" s="99"/>
      <c r="T103" s="99"/>
      <c r="U103" s="99"/>
      <c r="V103" s="99"/>
      <c r="W103" s="99"/>
      <c r="X103" s="99"/>
      <c r="Y103" s="99"/>
      <c r="Z103" s="99"/>
      <c r="AA103" s="99"/>
      <c r="AB103" s="99"/>
      <c r="AC103" s="99"/>
      <c r="AD103" s="99"/>
      <c r="AE103" s="99"/>
      <c r="AF103" s="99"/>
      <c r="AG103" s="99"/>
      <c r="AH103" s="99"/>
      <c r="AI103" s="99"/>
    </row>
    <row r="104" spans="2:35" s="31" customFormat="1" ht="15" x14ac:dyDescent="0.4">
      <c r="B104" s="99" t="str">
        <f>VLOOKUP(C104,Companies[],3,FALSE)</f>
        <v>Private company</v>
      </c>
      <c r="C104" s="99" t="s">
        <v>1918</v>
      </c>
      <c r="D104" s="99" t="s">
        <v>1908</v>
      </c>
      <c r="E104" s="99" t="s">
        <v>236</v>
      </c>
      <c r="F104" s="99" t="s">
        <v>272</v>
      </c>
      <c r="G104" s="99" t="s">
        <v>192</v>
      </c>
      <c r="H104" s="99"/>
      <c r="I104" s="99" t="s">
        <v>98</v>
      </c>
      <c r="J104" s="112">
        <v>1730598</v>
      </c>
      <c r="K104" s="99"/>
      <c r="L104" s="99"/>
      <c r="M104" s="99" t="s">
        <v>88</v>
      </c>
      <c r="N104" s="99" t="s">
        <v>1981</v>
      </c>
      <c r="O104" s="99"/>
      <c r="P104" s="99"/>
      <c r="Q104" s="99"/>
      <c r="R104" s="99"/>
      <c r="S104" s="99"/>
      <c r="T104" s="99"/>
      <c r="U104" s="99"/>
      <c r="V104" s="99"/>
      <c r="W104" s="99"/>
      <c r="X104" s="99"/>
      <c r="Y104" s="99"/>
      <c r="Z104" s="99"/>
      <c r="AA104" s="99"/>
      <c r="AB104" s="99"/>
      <c r="AC104" s="99"/>
      <c r="AD104" s="99"/>
      <c r="AE104" s="99"/>
      <c r="AF104" s="99"/>
      <c r="AG104" s="99"/>
      <c r="AH104" s="99"/>
      <c r="AI104" s="99"/>
    </row>
    <row r="105" spans="2:35" s="31" customFormat="1" ht="15" x14ac:dyDescent="0.4">
      <c r="B105" s="99" t="str">
        <f>VLOOKUP(C105,Companies[],3,FALSE)</f>
        <v>Private company</v>
      </c>
      <c r="C105" s="99" t="s">
        <v>1920</v>
      </c>
      <c r="D105" s="99" t="s">
        <v>1908</v>
      </c>
      <c r="E105" s="99" t="s">
        <v>236</v>
      </c>
      <c r="F105" s="99" t="s">
        <v>272</v>
      </c>
      <c r="G105" s="99" t="s">
        <v>192</v>
      </c>
      <c r="H105" s="99"/>
      <c r="I105" s="99" t="s">
        <v>98</v>
      </c>
      <c r="J105" s="112">
        <v>46466</v>
      </c>
      <c r="K105" s="99"/>
      <c r="L105" s="99"/>
      <c r="M105" s="99" t="s">
        <v>88</v>
      </c>
      <c r="N105" s="99" t="s">
        <v>1981</v>
      </c>
      <c r="O105" s="99"/>
      <c r="P105" s="99"/>
      <c r="Q105" s="99"/>
      <c r="R105" s="99"/>
      <c r="S105" s="99"/>
      <c r="T105" s="99"/>
      <c r="U105" s="99"/>
      <c r="V105" s="99"/>
      <c r="W105" s="99"/>
      <c r="X105" s="99"/>
      <c r="Y105" s="99"/>
      <c r="Z105" s="99"/>
      <c r="AA105" s="99"/>
      <c r="AB105" s="99"/>
      <c r="AC105" s="99"/>
      <c r="AD105" s="99"/>
      <c r="AE105" s="99"/>
      <c r="AF105" s="99"/>
      <c r="AG105" s="99"/>
      <c r="AH105" s="99"/>
      <c r="AI105" s="99"/>
    </row>
    <row r="106" spans="2:35" s="31" customFormat="1" ht="15" x14ac:dyDescent="0.4">
      <c r="B106" s="99" t="str">
        <f>VLOOKUP(C106,Companies[],3,FALSE)</f>
        <v>Private company</v>
      </c>
      <c r="C106" s="99" t="s">
        <v>1925</v>
      </c>
      <c r="D106" s="99" t="s">
        <v>1908</v>
      </c>
      <c r="E106" s="99" t="s">
        <v>236</v>
      </c>
      <c r="F106" s="99" t="s">
        <v>272</v>
      </c>
      <c r="G106" s="99" t="s">
        <v>192</v>
      </c>
      <c r="H106" s="99"/>
      <c r="I106" s="99" t="s">
        <v>98</v>
      </c>
      <c r="J106" s="112">
        <v>494</v>
      </c>
      <c r="K106" s="99"/>
      <c r="L106" s="99"/>
      <c r="M106" s="99" t="s">
        <v>88</v>
      </c>
      <c r="N106" s="99" t="s">
        <v>1981</v>
      </c>
      <c r="O106" s="99"/>
      <c r="P106" s="99"/>
      <c r="Q106" s="99"/>
      <c r="R106" s="99"/>
      <c r="S106" s="99"/>
      <c r="T106" s="99"/>
      <c r="U106" s="99"/>
      <c r="V106" s="99"/>
      <c r="W106" s="99"/>
      <c r="X106" s="99"/>
      <c r="Y106" s="99"/>
      <c r="Z106" s="99"/>
      <c r="AA106" s="99"/>
      <c r="AB106" s="99"/>
      <c r="AC106" s="99"/>
      <c r="AD106" s="99"/>
      <c r="AE106" s="99"/>
      <c r="AF106" s="99"/>
      <c r="AG106" s="99"/>
      <c r="AH106" s="99"/>
      <c r="AI106" s="99"/>
    </row>
    <row r="107" spans="2:35" s="31" customFormat="1" ht="15" x14ac:dyDescent="0.4">
      <c r="B107" s="99" t="str">
        <f>VLOOKUP(C107,Companies[],3,FALSE)</f>
        <v>State-owned enterprise</v>
      </c>
      <c r="C107" s="99" t="s">
        <v>1902</v>
      </c>
      <c r="D107" s="99" t="s">
        <v>1908</v>
      </c>
      <c r="E107" s="99" t="s">
        <v>236</v>
      </c>
      <c r="F107" s="99" t="s">
        <v>272</v>
      </c>
      <c r="G107" s="99" t="s">
        <v>192</v>
      </c>
      <c r="H107" s="99"/>
      <c r="I107" s="99" t="s">
        <v>98</v>
      </c>
      <c r="J107" s="112">
        <v>61789</v>
      </c>
      <c r="K107" s="99"/>
      <c r="L107" s="99"/>
      <c r="M107" s="99" t="s">
        <v>88</v>
      </c>
      <c r="N107" s="99" t="s">
        <v>1981</v>
      </c>
      <c r="O107" s="99"/>
      <c r="P107" s="99"/>
      <c r="Q107" s="99"/>
      <c r="R107" s="99"/>
      <c r="S107" s="99"/>
      <c r="T107" s="99"/>
      <c r="U107" s="99"/>
      <c r="V107" s="99"/>
      <c r="W107" s="99"/>
      <c r="X107" s="99"/>
      <c r="Y107" s="99"/>
      <c r="Z107" s="99"/>
      <c r="AA107" s="99"/>
      <c r="AB107" s="99"/>
      <c r="AC107" s="99"/>
      <c r="AD107" s="99"/>
      <c r="AE107" s="99"/>
      <c r="AF107" s="99"/>
      <c r="AG107" s="99"/>
      <c r="AH107" s="99"/>
      <c r="AI107" s="99"/>
    </row>
    <row r="108" spans="2:35" s="31" customFormat="1" ht="15" x14ac:dyDescent="0.4">
      <c r="B108" s="99" t="str">
        <f>VLOOKUP(C108,Companies[],3,FALSE)</f>
        <v>Private company</v>
      </c>
      <c r="C108" s="99" t="s">
        <v>1927</v>
      </c>
      <c r="D108" s="99" t="s">
        <v>1908</v>
      </c>
      <c r="E108" s="99" t="s">
        <v>236</v>
      </c>
      <c r="F108" s="99" t="s">
        <v>272</v>
      </c>
      <c r="G108" s="99" t="s">
        <v>192</v>
      </c>
      <c r="H108" s="99"/>
      <c r="I108" s="99" t="s">
        <v>98</v>
      </c>
      <c r="J108" s="112">
        <v>14335</v>
      </c>
      <c r="K108" s="99"/>
      <c r="L108" s="99"/>
      <c r="M108" s="99" t="s">
        <v>88</v>
      </c>
      <c r="N108" s="99" t="s">
        <v>1981</v>
      </c>
      <c r="O108" s="99"/>
      <c r="P108" s="99"/>
      <c r="Q108" s="99"/>
      <c r="R108" s="99"/>
      <c r="S108" s="99"/>
      <c r="T108" s="99"/>
      <c r="U108" s="99"/>
      <c r="V108" s="99"/>
      <c r="W108" s="99"/>
      <c r="X108" s="99"/>
      <c r="Y108" s="99"/>
      <c r="Z108" s="99"/>
      <c r="AA108" s="99"/>
      <c r="AB108" s="99"/>
      <c r="AC108" s="99"/>
      <c r="AD108" s="99"/>
      <c r="AE108" s="99"/>
      <c r="AF108" s="99"/>
      <c r="AG108" s="99"/>
      <c r="AH108" s="99"/>
      <c r="AI108" s="99"/>
    </row>
    <row r="109" spans="2:35" s="31" customFormat="1" ht="15" x14ac:dyDescent="0.4">
      <c r="B109" s="99" t="str">
        <f>VLOOKUP(C109,Companies[],3,FALSE)</f>
        <v>Private company</v>
      </c>
      <c r="C109" s="99" t="s">
        <v>1930</v>
      </c>
      <c r="D109" s="99" t="s">
        <v>1908</v>
      </c>
      <c r="E109" s="99" t="s">
        <v>236</v>
      </c>
      <c r="F109" s="99" t="s">
        <v>272</v>
      </c>
      <c r="G109" s="99" t="s">
        <v>192</v>
      </c>
      <c r="H109" s="99"/>
      <c r="I109" s="99" t="s">
        <v>98</v>
      </c>
      <c r="J109" s="112">
        <v>68216</v>
      </c>
      <c r="K109" s="99"/>
      <c r="L109" s="99"/>
      <c r="M109" s="99" t="s">
        <v>88</v>
      </c>
      <c r="N109" s="99" t="s">
        <v>1981</v>
      </c>
      <c r="O109" s="99"/>
      <c r="P109" s="99"/>
      <c r="Q109" s="99"/>
      <c r="R109" s="99"/>
      <c r="S109" s="99"/>
      <c r="T109" s="99"/>
      <c r="U109" s="99"/>
      <c r="V109" s="99"/>
      <c r="W109" s="99"/>
      <c r="X109" s="99"/>
      <c r="Y109" s="99"/>
      <c r="Z109" s="99"/>
      <c r="AA109" s="99"/>
      <c r="AB109" s="99"/>
      <c r="AC109" s="99"/>
      <c r="AD109" s="99"/>
      <c r="AE109" s="99"/>
      <c r="AF109" s="99"/>
      <c r="AG109" s="99"/>
      <c r="AH109" s="99"/>
      <c r="AI109" s="99"/>
    </row>
    <row r="110" spans="2:35" s="31" customFormat="1" ht="15" x14ac:dyDescent="0.4">
      <c r="B110" s="99" t="str">
        <f>VLOOKUP(C110,Companies[],3,FALSE)</f>
        <v>Private company</v>
      </c>
      <c r="C110" s="99" t="s">
        <v>1935</v>
      </c>
      <c r="D110" s="99" t="s">
        <v>1908</v>
      </c>
      <c r="E110" s="99" t="s">
        <v>236</v>
      </c>
      <c r="F110" s="99" t="s">
        <v>272</v>
      </c>
      <c r="G110" s="99" t="s">
        <v>192</v>
      </c>
      <c r="H110" s="99"/>
      <c r="I110" s="99" t="s">
        <v>98</v>
      </c>
      <c r="J110" s="112">
        <v>1977</v>
      </c>
      <c r="K110" s="99"/>
      <c r="L110" s="99"/>
      <c r="M110" s="99" t="s">
        <v>88</v>
      </c>
      <c r="N110" s="99" t="s">
        <v>1981</v>
      </c>
      <c r="O110" s="99"/>
      <c r="P110" s="99"/>
      <c r="Q110" s="99"/>
      <c r="R110" s="99"/>
      <c r="S110" s="99"/>
      <c r="T110" s="99"/>
      <c r="U110" s="99"/>
      <c r="V110" s="99"/>
      <c r="W110" s="99"/>
      <c r="X110" s="99"/>
      <c r="Y110" s="99"/>
      <c r="Z110" s="99"/>
      <c r="AA110" s="99"/>
      <c r="AB110" s="99"/>
      <c r="AC110" s="99"/>
      <c r="AD110" s="99"/>
      <c r="AE110" s="99"/>
      <c r="AF110" s="99"/>
      <c r="AG110" s="99"/>
      <c r="AH110" s="99"/>
      <c r="AI110" s="99"/>
    </row>
    <row r="111" spans="2:35" s="31" customFormat="1" ht="15" x14ac:dyDescent="0.4">
      <c r="B111" s="99" t="str">
        <f>VLOOKUP(C111,Companies[],3,FALSE)</f>
        <v>Private company</v>
      </c>
      <c r="C111" s="99" t="s">
        <v>1938</v>
      </c>
      <c r="D111" s="99" t="s">
        <v>1908</v>
      </c>
      <c r="E111" s="99" t="s">
        <v>236</v>
      </c>
      <c r="F111" s="99" t="s">
        <v>272</v>
      </c>
      <c r="G111" s="99" t="s">
        <v>192</v>
      </c>
      <c r="H111" s="99"/>
      <c r="I111" s="99" t="s">
        <v>98</v>
      </c>
      <c r="J111" s="112">
        <v>62778</v>
      </c>
      <c r="K111" s="99"/>
      <c r="L111" s="99"/>
      <c r="M111" s="99" t="s">
        <v>88</v>
      </c>
      <c r="N111" s="99" t="s">
        <v>1981</v>
      </c>
      <c r="O111" s="99"/>
      <c r="P111" s="99"/>
      <c r="Q111" s="99"/>
      <c r="R111" s="99"/>
      <c r="S111" s="99"/>
      <c r="T111" s="99"/>
      <c r="U111" s="99"/>
      <c r="V111" s="99"/>
      <c r="W111" s="99"/>
      <c r="X111" s="99"/>
      <c r="Y111" s="99"/>
      <c r="Z111" s="99"/>
      <c r="AA111" s="99"/>
      <c r="AB111" s="99"/>
      <c r="AC111" s="99"/>
      <c r="AD111" s="99"/>
      <c r="AE111" s="99"/>
      <c r="AF111" s="99"/>
      <c r="AG111" s="99"/>
      <c r="AH111" s="99"/>
      <c r="AI111" s="99"/>
    </row>
    <row r="112" spans="2:35" s="31" customFormat="1" ht="15" x14ac:dyDescent="0.4">
      <c r="B112" s="99" t="str">
        <f>VLOOKUP(C112,Companies[],3,FALSE)</f>
        <v>Private company</v>
      </c>
      <c r="C112" s="99" t="s">
        <v>1940</v>
      </c>
      <c r="D112" s="99" t="s">
        <v>1908</v>
      </c>
      <c r="E112" s="99" t="s">
        <v>236</v>
      </c>
      <c r="F112" s="99" t="s">
        <v>272</v>
      </c>
      <c r="G112" s="99" t="s">
        <v>192</v>
      </c>
      <c r="H112" s="99"/>
      <c r="I112" s="99" t="s">
        <v>98</v>
      </c>
      <c r="J112" s="112">
        <v>23727</v>
      </c>
      <c r="K112" s="99"/>
      <c r="L112" s="99"/>
      <c r="M112" s="99" t="s">
        <v>88</v>
      </c>
      <c r="N112" s="99" t="s">
        <v>1981</v>
      </c>
      <c r="O112" s="99"/>
      <c r="P112" s="99"/>
      <c r="Q112" s="99"/>
      <c r="R112" s="99"/>
      <c r="S112" s="99"/>
      <c r="T112" s="99"/>
      <c r="U112" s="99"/>
      <c r="V112" s="99"/>
      <c r="W112" s="99"/>
      <c r="X112" s="99"/>
      <c r="Y112" s="99"/>
      <c r="Z112" s="99"/>
      <c r="AA112" s="99"/>
      <c r="AB112" s="99"/>
      <c r="AC112" s="99"/>
      <c r="AD112" s="99"/>
      <c r="AE112" s="99"/>
      <c r="AF112" s="99"/>
      <c r="AG112" s="99"/>
      <c r="AH112" s="99"/>
      <c r="AI112" s="99"/>
    </row>
    <row r="113" spans="2:35" s="31" customFormat="1" ht="15" x14ac:dyDescent="0.4">
      <c r="B113" s="99" t="e">
        <f>VLOOKUP(C113,Companies[],3,FALSE)</f>
        <v>#N/A</v>
      </c>
      <c r="C113" s="99" t="s">
        <v>1982</v>
      </c>
      <c r="D113" s="99" t="s">
        <v>1908</v>
      </c>
      <c r="E113" s="99"/>
      <c r="F113" s="99" t="s">
        <v>272</v>
      </c>
      <c r="G113" s="99" t="s">
        <v>192</v>
      </c>
      <c r="H113" s="99"/>
      <c r="I113" s="99" t="s">
        <v>98</v>
      </c>
      <c r="J113" s="112">
        <v>1565002</v>
      </c>
      <c r="K113" s="99"/>
      <c r="L113" s="99"/>
      <c r="M113" s="99" t="s">
        <v>88</v>
      </c>
      <c r="N113" s="99" t="s">
        <v>1981</v>
      </c>
      <c r="O113" s="99"/>
      <c r="P113" s="99"/>
      <c r="Q113" s="99"/>
      <c r="R113" s="99"/>
      <c r="S113" s="99"/>
      <c r="T113" s="99"/>
      <c r="U113" s="99"/>
      <c r="V113" s="99"/>
      <c r="W113" s="99"/>
      <c r="X113" s="99"/>
      <c r="Y113" s="99"/>
      <c r="Z113" s="99"/>
      <c r="AA113" s="99"/>
      <c r="AB113" s="99"/>
      <c r="AC113" s="99"/>
      <c r="AD113" s="99"/>
      <c r="AE113" s="99"/>
      <c r="AF113" s="99"/>
      <c r="AG113" s="99"/>
      <c r="AH113" s="99"/>
      <c r="AI113" s="99"/>
    </row>
    <row r="114" spans="2:35" s="31" customFormat="1" ht="15" x14ac:dyDescent="0.4">
      <c r="B114" s="99" t="str">
        <f>VLOOKUP(C114,Companies[],3,FALSE)</f>
        <v>Private company</v>
      </c>
      <c r="C114" s="99" t="s">
        <v>1934</v>
      </c>
      <c r="D114" s="99" t="s">
        <v>1905</v>
      </c>
      <c r="E114" s="99" t="s">
        <v>1979</v>
      </c>
      <c r="F114" s="99" t="s">
        <v>273</v>
      </c>
      <c r="G114" s="99" t="s">
        <v>272</v>
      </c>
      <c r="H114" s="99"/>
      <c r="I114" s="99" t="s">
        <v>98</v>
      </c>
      <c r="J114" s="112">
        <v>2691053</v>
      </c>
      <c r="K114" s="99"/>
      <c r="L114" s="99"/>
      <c r="M114" s="99" t="s">
        <v>88</v>
      </c>
      <c r="N114" s="99" t="s">
        <v>1981</v>
      </c>
      <c r="O114" s="99"/>
      <c r="P114" s="99"/>
      <c r="Q114" s="99"/>
      <c r="R114" s="99"/>
      <c r="S114" s="99"/>
      <c r="T114" s="99"/>
      <c r="U114" s="99"/>
      <c r="V114" s="99"/>
      <c r="W114" s="99"/>
      <c r="X114" s="99"/>
      <c r="Y114" s="99"/>
      <c r="Z114" s="99"/>
      <c r="AA114" s="99"/>
      <c r="AB114" s="99"/>
      <c r="AC114" s="99"/>
      <c r="AD114" s="99"/>
      <c r="AE114" s="99"/>
      <c r="AF114" s="99"/>
      <c r="AG114" s="99"/>
      <c r="AH114" s="99"/>
      <c r="AI114" s="99"/>
    </row>
    <row r="115" spans="2:35" s="31" customFormat="1" ht="15" x14ac:dyDescent="0.4">
      <c r="B115" s="99" t="str">
        <f>VLOOKUP(C115,Companies[],3,FALSE)</f>
        <v>Private company</v>
      </c>
      <c r="C115" s="99" t="s">
        <v>1911</v>
      </c>
      <c r="D115" s="99" t="s">
        <v>1905</v>
      </c>
      <c r="E115" s="99" t="s">
        <v>1979</v>
      </c>
      <c r="F115" s="99" t="s">
        <v>273</v>
      </c>
      <c r="G115" s="99" t="s">
        <v>272</v>
      </c>
      <c r="H115" s="99"/>
      <c r="I115" s="99" t="s">
        <v>98</v>
      </c>
      <c r="J115" s="112">
        <v>3598122</v>
      </c>
      <c r="K115" s="99"/>
      <c r="L115" s="99"/>
      <c r="M115" s="99" t="s">
        <v>88</v>
      </c>
      <c r="N115" s="99" t="s">
        <v>1981</v>
      </c>
      <c r="O115" s="99"/>
      <c r="P115" s="99"/>
      <c r="Q115" s="99"/>
      <c r="R115" s="99"/>
      <c r="S115" s="99"/>
      <c r="T115" s="99"/>
      <c r="U115" s="99"/>
      <c r="V115" s="99"/>
      <c r="W115" s="99"/>
      <c r="X115" s="99"/>
      <c r="Y115" s="99"/>
      <c r="Z115" s="99"/>
      <c r="AA115" s="99"/>
      <c r="AB115" s="99"/>
      <c r="AC115" s="99"/>
      <c r="AD115" s="99"/>
      <c r="AE115" s="99"/>
      <c r="AF115" s="99"/>
      <c r="AG115" s="99"/>
      <c r="AH115" s="99"/>
      <c r="AI115" s="99"/>
    </row>
    <row r="116" spans="2:35" s="31" customFormat="1" ht="15" x14ac:dyDescent="0.4">
      <c r="B116" s="99" t="str">
        <f>VLOOKUP(C116,Companies[],3,FALSE)</f>
        <v>Private company</v>
      </c>
      <c r="C116" s="99" t="s">
        <v>1913</v>
      </c>
      <c r="D116" s="99" t="s">
        <v>1905</v>
      </c>
      <c r="E116" s="99" t="s">
        <v>1979</v>
      </c>
      <c r="F116" s="99" t="s">
        <v>273</v>
      </c>
      <c r="G116" s="99" t="s">
        <v>272</v>
      </c>
      <c r="H116" s="99"/>
      <c r="I116" s="99" t="s">
        <v>98</v>
      </c>
      <c r="J116" s="112">
        <v>3140386</v>
      </c>
      <c r="K116" s="99"/>
      <c r="L116" s="99"/>
      <c r="M116" s="99" t="s">
        <v>88</v>
      </c>
      <c r="N116" s="99" t="s">
        <v>1981</v>
      </c>
      <c r="O116" s="99"/>
      <c r="P116" s="99"/>
      <c r="Q116" s="99"/>
      <c r="R116" s="99"/>
      <c r="S116" s="99"/>
      <c r="T116" s="99"/>
      <c r="U116" s="99"/>
      <c r="V116" s="99"/>
      <c r="W116" s="99"/>
      <c r="X116" s="99"/>
      <c r="Y116" s="99"/>
      <c r="Z116" s="99"/>
      <c r="AA116" s="99"/>
      <c r="AB116" s="99"/>
      <c r="AC116" s="99"/>
      <c r="AD116" s="99"/>
      <c r="AE116" s="99"/>
      <c r="AF116" s="99"/>
      <c r="AG116" s="99"/>
      <c r="AH116" s="99"/>
      <c r="AI116" s="99"/>
    </row>
    <row r="117" spans="2:35" s="31" customFormat="1" ht="15" x14ac:dyDescent="0.4">
      <c r="B117" s="99" t="str">
        <f>VLOOKUP(C117,Companies[],3,FALSE)</f>
        <v>Private company</v>
      </c>
      <c r="C117" s="99" t="s">
        <v>1916</v>
      </c>
      <c r="D117" s="99" t="s">
        <v>1905</v>
      </c>
      <c r="E117" s="99" t="s">
        <v>1979</v>
      </c>
      <c r="F117" s="99" t="s">
        <v>273</v>
      </c>
      <c r="G117" s="99" t="s">
        <v>272</v>
      </c>
      <c r="H117" s="99"/>
      <c r="I117" s="99" t="s">
        <v>98</v>
      </c>
      <c r="J117" s="112">
        <v>692536</v>
      </c>
      <c r="K117" s="99"/>
      <c r="L117" s="99"/>
      <c r="M117" s="99" t="s">
        <v>88</v>
      </c>
      <c r="N117" s="99" t="s">
        <v>1981</v>
      </c>
      <c r="O117" s="99"/>
      <c r="P117" s="99"/>
      <c r="Q117" s="99"/>
      <c r="R117" s="99"/>
      <c r="S117" s="99"/>
      <c r="T117" s="99"/>
      <c r="U117" s="99"/>
      <c r="V117" s="99"/>
      <c r="W117" s="99"/>
      <c r="X117" s="99"/>
      <c r="Y117" s="99"/>
      <c r="Z117" s="99"/>
      <c r="AA117" s="99"/>
      <c r="AB117" s="99"/>
      <c r="AC117" s="99"/>
      <c r="AD117" s="99"/>
      <c r="AE117" s="99"/>
      <c r="AF117" s="99"/>
      <c r="AG117" s="99"/>
      <c r="AH117" s="99"/>
      <c r="AI117" s="99"/>
    </row>
    <row r="118" spans="2:35" s="31" customFormat="1" ht="15" x14ac:dyDescent="0.4">
      <c r="B118" s="99" t="str">
        <f>VLOOKUP(C118,Companies[],3,FALSE)</f>
        <v>Private company</v>
      </c>
      <c r="C118" s="99" t="s">
        <v>1918</v>
      </c>
      <c r="D118" s="99" t="s">
        <v>1905</v>
      </c>
      <c r="E118" s="99" t="s">
        <v>1979</v>
      </c>
      <c r="F118" s="99" t="s">
        <v>273</v>
      </c>
      <c r="G118" s="99" t="s">
        <v>272</v>
      </c>
      <c r="H118" s="99"/>
      <c r="I118" s="99" t="s">
        <v>98</v>
      </c>
      <c r="J118" s="112">
        <v>227879</v>
      </c>
      <c r="K118" s="99"/>
      <c r="L118" s="99"/>
      <c r="M118" s="99" t="s">
        <v>88</v>
      </c>
      <c r="N118" s="99" t="s">
        <v>1981</v>
      </c>
      <c r="O118" s="99"/>
      <c r="P118" s="99"/>
      <c r="Q118" s="99"/>
      <c r="R118" s="99"/>
      <c r="S118" s="99"/>
      <c r="T118" s="99"/>
      <c r="U118" s="99"/>
      <c r="V118" s="99"/>
      <c r="W118" s="99"/>
      <c r="X118" s="99"/>
      <c r="Y118" s="99"/>
      <c r="Z118" s="99"/>
      <c r="AA118" s="99"/>
      <c r="AB118" s="99"/>
      <c r="AC118" s="99"/>
      <c r="AD118" s="99"/>
      <c r="AE118" s="99"/>
      <c r="AF118" s="99"/>
      <c r="AG118" s="99"/>
      <c r="AH118" s="99"/>
      <c r="AI118" s="99"/>
    </row>
    <row r="119" spans="2:35" s="31" customFormat="1" ht="15" x14ac:dyDescent="0.4">
      <c r="B119" s="99" t="str">
        <f>VLOOKUP(C119,Companies[],3,FALSE)</f>
        <v>Private company</v>
      </c>
      <c r="C119" s="99" t="s">
        <v>1920</v>
      </c>
      <c r="D119" s="99" t="s">
        <v>1905</v>
      </c>
      <c r="E119" s="99" t="s">
        <v>1979</v>
      </c>
      <c r="F119" s="99" t="s">
        <v>273</v>
      </c>
      <c r="G119" s="99" t="s">
        <v>272</v>
      </c>
      <c r="H119" s="99"/>
      <c r="I119" s="99" t="s">
        <v>98</v>
      </c>
      <c r="J119" s="112">
        <v>1279783</v>
      </c>
      <c r="K119" s="99"/>
      <c r="L119" s="99"/>
      <c r="M119" s="99" t="s">
        <v>88</v>
      </c>
      <c r="N119" s="99" t="s">
        <v>1981</v>
      </c>
      <c r="O119" s="99"/>
      <c r="P119" s="99"/>
      <c r="Q119" s="99"/>
      <c r="R119" s="99"/>
      <c r="S119" s="99"/>
      <c r="T119" s="99"/>
      <c r="U119" s="99"/>
      <c r="V119" s="99"/>
      <c r="W119" s="99"/>
      <c r="X119" s="99"/>
      <c r="Y119" s="99"/>
      <c r="Z119" s="99"/>
      <c r="AA119" s="99"/>
      <c r="AB119" s="99"/>
      <c r="AC119" s="99"/>
      <c r="AD119" s="99"/>
      <c r="AE119" s="99"/>
      <c r="AF119" s="99"/>
      <c r="AG119" s="99"/>
      <c r="AH119" s="99"/>
      <c r="AI119" s="99"/>
    </row>
    <row r="120" spans="2:35" s="31" customFormat="1" ht="15" x14ac:dyDescent="0.4">
      <c r="B120" s="99" t="str">
        <f>VLOOKUP(C120,Companies[],3,FALSE)</f>
        <v>Private company</v>
      </c>
      <c r="C120" s="99" t="s">
        <v>1923</v>
      </c>
      <c r="D120" s="99" t="s">
        <v>1905</v>
      </c>
      <c r="E120" s="99" t="s">
        <v>1979</v>
      </c>
      <c r="F120" s="99" t="s">
        <v>273</v>
      </c>
      <c r="G120" s="99" t="s">
        <v>272</v>
      </c>
      <c r="H120" s="99"/>
      <c r="I120" s="99" t="s">
        <v>98</v>
      </c>
      <c r="J120" s="112">
        <v>1592190</v>
      </c>
      <c r="K120" s="99"/>
      <c r="L120" s="99"/>
      <c r="M120" s="99" t="s">
        <v>88</v>
      </c>
      <c r="N120" s="99" t="s">
        <v>1981</v>
      </c>
      <c r="O120" s="99"/>
      <c r="P120" s="99"/>
      <c r="Q120" s="99"/>
      <c r="R120" s="99"/>
      <c r="S120" s="99"/>
      <c r="T120" s="99"/>
      <c r="U120" s="99"/>
      <c r="V120" s="99"/>
      <c r="W120" s="99"/>
      <c r="X120" s="99"/>
      <c r="Y120" s="99"/>
      <c r="Z120" s="99"/>
      <c r="AA120" s="99"/>
      <c r="AB120" s="99"/>
      <c r="AC120" s="99"/>
      <c r="AD120" s="99"/>
      <c r="AE120" s="99"/>
      <c r="AF120" s="99"/>
      <c r="AG120" s="99"/>
      <c r="AH120" s="99"/>
      <c r="AI120" s="99"/>
    </row>
    <row r="121" spans="2:35" s="31" customFormat="1" ht="15" x14ac:dyDescent="0.4">
      <c r="B121" s="99" t="str">
        <f>VLOOKUP(C121,Companies[],3,FALSE)</f>
        <v>Private company</v>
      </c>
      <c r="C121" s="99" t="s">
        <v>1925</v>
      </c>
      <c r="D121" s="99" t="s">
        <v>1905</v>
      </c>
      <c r="E121" s="99" t="s">
        <v>1979</v>
      </c>
      <c r="F121" s="99" t="s">
        <v>273</v>
      </c>
      <c r="G121" s="99" t="s">
        <v>272</v>
      </c>
      <c r="H121" s="99"/>
      <c r="I121" s="99" t="s">
        <v>98</v>
      </c>
      <c r="J121" s="112">
        <v>8898</v>
      </c>
      <c r="K121" s="99"/>
      <c r="L121" s="99"/>
      <c r="M121" s="99" t="s">
        <v>88</v>
      </c>
      <c r="N121" s="99" t="s">
        <v>1981</v>
      </c>
      <c r="O121" s="99"/>
      <c r="P121" s="99"/>
      <c r="Q121" s="99"/>
      <c r="R121" s="99"/>
      <c r="S121" s="99"/>
      <c r="T121" s="99"/>
      <c r="U121" s="99"/>
      <c r="V121" s="99"/>
      <c r="W121" s="99"/>
      <c r="X121" s="99"/>
      <c r="Y121" s="99"/>
      <c r="Z121" s="99"/>
      <c r="AA121" s="99"/>
      <c r="AB121" s="99"/>
      <c r="AC121" s="99"/>
      <c r="AD121" s="99"/>
      <c r="AE121" s="99"/>
      <c r="AF121" s="99"/>
      <c r="AG121" s="99"/>
      <c r="AH121" s="99"/>
      <c r="AI121" s="99"/>
    </row>
    <row r="122" spans="2:35" s="31" customFormat="1" ht="15" x14ac:dyDescent="0.4">
      <c r="B122" s="99" t="str">
        <f>VLOOKUP(C122,Companies[],3,FALSE)</f>
        <v>State-owned enterprise</v>
      </c>
      <c r="C122" s="99" t="s">
        <v>1902</v>
      </c>
      <c r="D122" s="99" t="s">
        <v>1905</v>
      </c>
      <c r="E122" s="99" t="s">
        <v>1979</v>
      </c>
      <c r="F122" s="99" t="s">
        <v>273</v>
      </c>
      <c r="G122" s="99" t="s">
        <v>272</v>
      </c>
      <c r="H122" s="99"/>
      <c r="I122" s="99" t="s">
        <v>98</v>
      </c>
      <c r="J122" s="112">
        <v>16807</v>
      </c>
      <c r="K122" s="99"/>
      <c r="L122" s="99"/>
      <c r="M122" s="99" t="s">
        <v>88</v>
      </c>
      <c r="N122" s="99" t="s">
        <v>1981</v>
      </c>
      <c r="O122" s="99"/>
      <c r="P122" s="99"/>
      <c r="Q122" s="99"/>
      <c r="R122" s="99"/>
      <c r="S122" s="99"/>
      <c r="T122" s="99"/>
      <c r="U122" s="99"/>
      <c r="V122" s="99"/>
      <c r="W122" s="99"/>
      <c r="X122" s="99"/>
      <c r="Y122" s="99"/>
      <c r="Z122" s="99"/>
      <c r="AA122" s="99"/>
      <c r="AB122" s="99"/>
      <c r="AC122" s="99"/>
      <c r="AD122" s="99"/>
      <c r="AE122" s="99"/>
      <c r="AF122" s="99"/>
      <c r="AG122" s="99"/>
      <c r="AH122" s="99"/>
      <c r="AI122" s="99"/>
    </row>
    <row r="123" spans="2:35" s="31" customFormat="1" ht="15" x14ac:dyDescent="0.4">
      <c r="B123" s="99" t="str">
        <f>VLOOKUP(C123,Companies[],3,FALSE)</f>
        <v>Private company</v>
      </c>
      <c r="C123" s="99" t="s">
        <v>1927</v>
      </c>
      <c r="D123" s="99" t="s">
        <v>1905</v>
      </c>
      <c r="E123" s="99" t="s">
        <v>1979</v>
      </c>
      <c r="F123" s="99" t="s">
        <v>273</v>
      </c>
      <c r="G123" s="99" t="s">
        <v>272</v>
      </c>
      <c r="H123" s="99"/>
      <c r="I123" s="99" t="s">
        <v>98</v>
      </c>
      <c r="J123" s="112">
        <v>544241</v>
      </c>
      <c r="K123" s="99"/>
      <c r="L123" s="99"/>
      <c r="M123" s="99" t="s">
        <v>88</v>
      </c>
      <c r="N123" s="99" t="s">
        <v>1981</v>
      </c>
      <c r="O123" s="99"/>
      <c r="P123" s="99"/>
      <c r="Q123" s="99"/>
      <c r="R123" s="99"/>
      <c r="S123" s="99"/>
      <c r="T123" s="99"/>
      <c r="U123" s="99"/>
      <c r="V123" s="99"/>
      <c r="W123" s="99"/>
      <c r="X123" s="99"/>
      <c r="Y123" s="99"/>
      <c r="Z123" s="99"/>
      <c r="AA123" s="99"/>
      <c r="AB123" s="99"/>
      <c r="AC123" s="99"/>
      <c r="AD123" s="99"/>
      <c r="AE123" s="99"/>
      <c r="AF123" s="99"/>
      <c r="AG123" s="99"/>
      <c r="AH123" s="99"/>
      <c r="AI123" s="99"/>
    </row>
    <row r="124" spans="2:35" s="31" customFormat="1" ht="15" x14ac:dyDescent="0.4">
      <c r="B124" s="99" t="str">
        <f>VLOOKUP(C124,Companies[],3,FALSE)</f>
        <v>Private company</v>
      </c>
      <c r="C124" s="99" t="s">
        <v>1930</v>
      </c>
      <c r="D124" s="99" t="s">
        <v>1905</v>
      </c>
      <c r="E124" s="99" t="s">
        <v>1979</v>
      </c>
      <c r="F124" s="99" t="s">
        <v>273</v>
      </c>
      <c r="G124" s="99" t="s">
        <v>272</v>
      </c>
      <c r="H124" s="99"/>
      <c r="I124" s="99" t="s">
        <v>98</v>
      </c>
      <c r="J124" s="112">
        <v>378151</v>
      </c>
      <c r="K124" s="99"/>
      <c r="L124" s="99"/>
      <c r="M124" s="99" t="s">
        <v>88</v>
      </c>
      <c r="N124" s="99" t="s">
        <v>1981</v>
      </c>
      <c r="O124" s="99"/>
      <c r="P124" s="99"/>
      <c r="Q124" s="99"/>
      <c r="R124" s="99"/>
      <c r="S124" s="99"/>
      <c r="T124" s="99"/>
      <c r="U124" s="99"/>
      <c r="V124" s="99"/>
      <c r="W124" s="99"/>
      <c r="X124" s="99"/>
      <c r="Y124" s="99"/>
      <c r="Z124" s="99"/>
      <c r="AA124" s="99"/>
      <c r="AB124" s="99"/>
      <c r="AC124" s="99"/>
      <c r="AD124" s="99"/>
      <c r="AE124" s="99"/>
      <c r="AF124" s="99"/>
      <c r="AG124" s="99"/>
      <c r="AH124" s="99"/>
      <c r="AI124" s="99"/>
    </row>
    <row r="125" spans="2:35" s="31" customFormat="1" ht="15" x14ac:dyDescent="0.4">
      <c r="B125" s="99" t="str">
        <f>VLOOKUP(C125,Companies[],3,FALSE)</f>
        <v>Private company</v>
      </c>
      <c r="C125" s="99" t="s">
        <v>1935</v>
      </c>
      <c r="D125" s="99" t="s">
        <v>1905</v>
      </c>
      <c r="E125" s="99" t="s">
        <v>1979</v>
      </c>
      <c r="F125" s="99" t="s">
        <v>273</v>
      </c>
      <c r="G125" s="99" t="s">
        <v>272</v>
      </c>
      <c r="H125" s="99"/>
      <c r="I125" s="99" t="s">
        <v>98</v>
      </c>
      <c r="J125" s="112">
        <v>240237</v>
      </c>
      <c r="K125" s="99"/>
      <c r="L125" s="99"/>
      <c r="M125" s="99" t="s">
        <v>88</v>
      </c>
      <c r="N125" s="99" t="s">
        <v>1981</v>
      </c>
      <c r="O125" s="99"/>
      <c r="P125" s="99"/>
      <c r="Q125" s="99"/>
      <c r="R125" s="99"/>
      <c r="S125" s="99"/>
      <c r="T125" s="99"/>
      <c r="U125" s="99"/>
      <c r="V125" s="99"/>
      <c r="W125" s="99"/>
      <c r="X125" s="99"/>
      <c r="Y125" s="99"/>
      <c r="Z125" s="99"/>
      <c r="AA125" s="99"/>
      <c r="AB125" s="99"/>
      <c r="AC125" s="99"/>
      <c r="AD125" s="99"/>
      <c r="AE125" s="99"/>
      <c r="AF125" s="99"/>
      <c r="AG125" s="99"/>
      <c r="AH125" s="99"/>
      <c r="AI125" s="99"/>
    </row>
    <row r="126" spans="2:35" s="31" customFormat="1" ht="15" x14ac:dyDescent="0.4">
      <c r="B126" s="99" t="str">
        <f>VLOOKUP(C126,Companies[],3,FALSE)</f>
        <v>Private company</v>
      </c>
      <c r="C126" s="99" t="s">
        <v>1938</v>
      </c>
      <c r="D126" s="99" t="s">
        <v>1905</v>
      </c>
      <c r="E126" s="99" t="s">
        <v>1979</v>
      </c>
      <c r="F126" s="99" t="s">
        <v>273</v>
      </c>
      <c r="G126" s="99" t="s">
        <v>272</v>
      </c>
      <c r="H126" s="99"/>
      <c r="I126" s="99" t="s">
        <v>98</v>
      </c>
      <c r="J126" s="112">
        <v>3843302</v>
      </c>
      <c r="K126" s="99"/>
      <c r="L126" s="99"/>
      <c r="M126" s="99" t="s">
        <v>88</v>
      </c>
      <c r="N126" s="99" t="s">
        <v>1981</v>
      </c>
      <c r="O126" s="99"/>
      <c r="P126" s="99"/>
      <c r="Q126" s="99"/>
      <c r="R126" s="99"/>
      <c r="S126" s="99"/>
      <c r="T126" s="99"/>
      <c r="U126" s="99"/>
      <c r="V126" s="99"/>
      <c r="W126" s="99"/>
      <c r="X126" s="99"/>
      <c r="Y126" s="99"/>
      <c r="Z126" s="99"/>
      <c r="AA126" s="99"/>
      <c r="AB126" s="99"/>
      <c r="AC126" s="99"/>
      <c r="AD126" s="99"/>
      <c r="AE126" s="99"/>
      <c r="AF126" s="99"/>
      <c r="AG126" s="99"/>
      <c r="AH126" s="99"/>
      <c r="AI126" s="99"/>
    </row>
    <row r="127" spans="2:35" s="31" customFormat="1" ht="15" x14ac:dyDescent="0.4">
      <c r="B127" s="99" t="str">
        <f>VLOOKUP(C127,Companies[],3,FALSE)</f>
        <v>Private company</v>
      </c>
      <c r="C127" s="99" t="s">
        <v>1940</v>
      </c>
      <c r="D127" s="99" t="s">
        <v>1905</v>
      </c>
      <c r="E127" s="99" t="s">
        <v>1979</v>
      </c>
      <c r="F127" s="99" t="s">
        <v>273</v>
      </c>
      <c r="G127" s="99" t="s">
        <v>272</v>
      </c>
      <c r="H127" s="99"/>
      <c r="I127" s="99" t="s">
        <v>98</v>
      </c>
      <c r="J127" s="112">
        <v>5469600</v>
      </c>
      <c r="K127" s="99"/>
      <c r="L127" s="99"/>
      <c r="M127" s="99" t="s">
        <v>88</v>
      </c>
      <c r="N127" s="99" t="s">
        <v>1981</v>
      </c>
      <c r="O127" s="99"/>
      <c r="P127" s="99"/>
      <c r="Q127" s="99"/>
      <c r="R127" s="99"/>
      <c r="S127" s="99"/>
      <c r="T127" s="99"/>
      <c r="U127" s="99"/>
      <c r="V127" s="99"/>
      <c r="W127" s="99"/>
      <c r="X127" s="99"/>
      <c r="Y127" s="99"/>
      <c r="Z127" s="99"/>
      <c r="AA127" s="99"/>
      <c r="AB127" s="99"/>
      <c r="AC127" s="99"/>
      <c r="AD127" s="99"/>
      <c r="AE127" s="99"/>
      <c r="AF127" s="99"/>
      <c r="AG127" s="99"/>
      <c r="AH127" s="99"/>
      <c r="AI127" s="99"/>
    </row>
    <row r="128" spans="2:35" s="31" customFormat="1" ht="15" x14ac:dyDescent="0.4">
      <c r="B128" s="99" t="e">
        <f>VLOOKUP(C128,Companies[],3,FALSE)</f>
        <v>#N/A</v>
      </c>
      <c r="C128" s="99" t="s">
        <v>1982</v>
      </c>
      <c r="D128" s="99" t="s">
        <v>1905</v>
      </c>
      <c r="E128" s="99" t="s">
        <v>1979</v>
      </c>
      <c r="F128" s="99" t="s">
        <v>273</v>
      </c>
      <c r="G128" s="99" t="s">
        <v>272</v>
      </c>
      <c r="H128" s="99"/>
      <c r="I128" s="99" t="s">
        <v>98</v>
      </c>
      <c r="J128" s="112">
        <v>12177459</v>
      </c>
      <c r="K128" s="99"/>
      <c r="L128" s="99"/>
      <c r="M128" s="99" t="s">
        <v>88</v>
      </c>
      <c r="N128" s="99" t="s">
        <v>1981</v>
      </c>
      <c r="O128" s="99"/>
      <c r="P128" s="99"/>
      <c r="Q128" s="99"/>
      <c r="R128" s="99"/>
      <c r="S128" s="99"/>
      <c r="T128" s="99"/>
      <c r="U128" s="99"/>
      <c r="V128" s="99"/>
      <c r="W128" s="99"/>
      <c r="X128" s="99"/>
      <c r="Y128" s="99"/>
      <c r="Z128" s="99"/>
      <c r="AA128" s="99"/>
      <c r="AB128" s="99"/>
      <c r="AC128" s="99"/>
      <c r="AD128" s="99"/>
      <c r="AE128" s="99"/>
      <c r="AF128" s="99"/>
      <c r="AG128" s="99"/>
      <c r="AH128" s="99"/>
      <c r="AI128" s="99"/>
    </row>
    <row r="129" spans="2:35" s="31" customFormat="1" ht="15" x14ac:dyDescent="0.4">
      <c r="B129" s="99" t="str">
        <f>VLOOKUP(C129,Companies[],3,FALSE)</f>
        <v>Private company</v>
      </c>
      <c r="C129" s="99" t="s">
        <v>1934</v>
      </c>
      <c r="D129" s="99" t="s">
        <v>1906</v>
      </c>
      <c r="E129" s="99" t="s">
        <v>1975</v>
      </c>
      <c r="F129" s="99" t="s">
        <v>273</v>
      </c>
      <c r="G129" s="99" t="s">
        <v>272</v>
      </c>
      <c r="H129" s="99"/>
      <c r="I129" s="99" t="s">
        <v>98</v>
      </c>
      <c r="J129" s="112">
        <v>18728621</v>
      </c>
      <c r="K129" s="99"/>
      <c r="L129" s="99"/>
      <c r="M129" s="99" t="s">
        <v>88</v>
      </c>
      <c r="N129" s="99" t="s">
        <v>1981</v>
      </c>
      <c r="O129" s="99"/>
      <c r="P129" s="99"/>
      <c r="Q129" s="99"/>
      <c r="R129" s="99"/>
      <c r="S129" s="99"/>
      <c r="T129" s="99"/>
      <c r="U129" s="99"/>
      <c r="V129" s="99"/>
      <c r="W129" s="99"/>
      <c r="X129" s="99"/>
      <c r="Y129" s="99"/>
      <c r="Z129" s="99"/>
      <c r="AA129" s="99"/>
      <c r="AB129" s="99"/>
      <c r="AC129" s="99"/>
      <c r="AD129" s="99"/>
      <c r="AE129" s="99"/>
      <c r="AF129" s="99"/>
      <c r="AG129" s="99"/>
      <c r="AH129" s="99"/>
      <c r="AI129" s="99"/>
    </row>
    <row r="130" spans="2:35" s="31" customFormat="1" ht="15" x14ac:dyDescent="0.4">
      <c r="B130" s="99" t="str">
        <f>VLOOKUP(C130,Companies[],3,FALSE)</f>
        <v>Private company</v>
      </c>
      <c r="C130" s="99" t="s">
        <v>1911</v>
      </c>
      <c r="D130" s="99" t="s">
        <v>1906</v>
      </c>
      <c r="E130" s="99" t="s">
        <v>1975</v>
      </c>
      <c r="F130" s="99" t="s">
        <v>273</v>
      </c>
      <c r="G130" s="99" t="s">
        <v>272</v>
      </c>
      <c r="H130" s="99"/>
      <c r="I130" s="99" t="s">
        <v>98</v>
      </c>
      <c r="J130" s="112">
        <v>14335</v>
      </c>
      <c r="K130" s="99"/>
      <c r="L130" s="99"/>
      <c r="M130" s="99" t="s">
        <v>88</v>
      </c>
      <c r="N130" s="99" t="s">
        <v>1981</v>
      </c>
      <c r="O130" s="99"/>
      <c r="P130" s="99"/>
      <c r="Q130" s="99"/>
      <c r="R130" s="99"/>
      <c r="S130" s="99"/>
      <c r="T130" s="99"/>
      <c r="U130" s="99"/>
      <c r="V130" s="99"/>
      <c r="W130" s="99"/>
      <c r="X130" s="99"/>
      <c r="Y130" s="99"/>
      <c r="Z130" s="99"/>
      <c r="AA130" s="99"/>
      <c r="AB130" s="99"/>
      <c r="AC130" s="99"/>
      <c r="AD130" s="99"/>
      <c r="AE130" s="99"/>
      <c r="AF130" s="99"/>
      <c r="AG130" s="99"/>
      <c r="AH130" s="99"/>
      <c r="AI130" s="99"/>
    </row>
    <row r="131" spans="2:35" s="31" customFormat="1" ht="15" x14ac:dyDescent="0.4">
      <c r="B131" s="99" t="str">
        <f>VLOOKUP(C131,Companies[],3,FALSE)</f>
        <v>Private company</v>
      </c>
      <c r="C131" s="99" t="s">
        <v>1913</v>
      </c>
      <c r="D131" s="99" t="s">
        <v>1906</v>
      </c>
      <c r="E131" s="99" t="s">
        <v>1975</v>
      </c>
      <c r="F131" s="99" t="s">
        <v>273</v>
      </c>
      <c r="G131" s="99" t="s">
        <v>272</v>
      </c>
      <c r="H131" s="99"/>
      <c r="I131" s="99" t="s">
        <v>98</v>
      </c>
      <c r="J131" s="112">
        <v>93426</v>
      </c>
      <c r="K131" s="99"/>
      <c r="L131" s="99"/>
      <c r="M131" s="99" t="s">
        <v>88</v>
      </c>
      <c r="N131" s="99" t="s">
        <v>1981</v>
      </c>
      <c r="O131" s="99"/>
      <c r="P131" s="99"/>
      <c r="Q131" s="99"/>
      <c r="R131" s="99"/>
      <c r="S131" s="99"/>
      <c r="T131" s="99"/>
      <c r="U131" s="99"/>
      <c r="V131" s="99"/>
      <c r="W131" s="99"/>
      <c r="X131" s="99"/>
      <c r="Y131" s="99"/>
      <c r="Z131" s="99"/>
      <c r="AA131" s="99"/>
      <c r="AB131" s="99"/>
      <c r="AC131" s="99"/>
      <c r="AD131" s="99"/>
      <c r="AE131" s="99"/>
      <c r="AF131" s="99"/>
      <c r="AG131" s="99"/>
      <c r="AH131" s="99"/>
      <c r="AI131" s="99"/>
    </row>
    <row r="132" spans="2:35" s="31" customFormat="1" ht="15" x14ac:dyDescent="0.4">
      <c r="B132" s="99" t="str">
        <f>VLOOKUP(C132,Companies[],3,FALSE)</f>
        <v>Private company</v>
      </c>
      <c r="C132" s="99" t="s">
        <v>1920</v>
      </c>
      <c r="D132" s="99" t="s">
        <v>1906</v>
      </c>
      <c r="E132" s="99" t="s">
        <v>1975</v>
      </c>
      <c r="F132" s="99" t="s">
        <v>273</v>
      </c>
      <c r="G132" s="99" t="s">
        <v>272</v>
      </c>
      <c r="H132" s="99"/>
      <c r="I132" s="99" t="s">
        <v>98</v>
      </c>
      <c r="J132" s="112">
        <v>31142</v>
      </c>
      <c r="K132" s="99"/>
      <c r="L132" s="99"/>
      <c r="M132" s="99" t="s">
        <v>88</v>
      </c>
      <c r="N132" s="99" t="s">
        <v>1981</v>
      </c>
      <c r="O132" s="99"/>
      <c r="P132" s="99"/>
      <c r="Q132" s="99"/>
      <c r="R132" s="99"/>
      <c r="S132" s="99"/>
      <c r="T132" s="99"/>
      <c r="U132" s="99"/>
      <c r="V132" s="99"/>
      <c r="W132" s="99"/>
      <c r="X132" s="99"/>
      <c r="Y132" s="99"/>
      <c r="Z132" s="99"/>
      <c r="AA132" s="99"/>
      <c r="AB132" s="99"/>
      <c r="AC132" s="99"/>
      <c r="AD132" s="99"/>
      <c r="AE132" s="99"/>
      <c r="AF132" s="99"/>
      <c r="AG132" s="99"/>
      <c r="AH132" s="99"/>
      <c r="AI132" s="99"/>
    </row>
    <row r="133" spans="2:35" s="31" customFormat="1" ht="15" x14ac:dyDescent="0.4">
      <c r="B133" s="99" t="str">
        <f>VLOOKUP(C133,Companies[],3,FALSE)</f>
        <v>Private company</v>
      </c>
      <c r="C133" s="99" t="s">
        <v>1923</v>
      </c>
      <c r="D133" s="99" t="s">
        <v>1906</v>
      </c>
      <c r="E133" s="99" t="s">
        <v>1975</v>
      </c>
      <c r="F133" s="99" t="s">
        <v>273</v>
      </c>
      <c r="G133" s="99" t="s">
        <v>272</v>
      </c>
      <c r="H133" s="99"/>
      <c r="I133" s="99" t="s">
        <v>98</v>
      </c>
      <c r="J133" s="112">
        <v>2472</v>
      </c>
      <c r="K133" s="99"/>
      <c r="L133" s="99"/>
      <c r="M133" s="99" t="s">
        <v>88</v>
      </c>
      <c r="N133" s="99" t="s">
        <v>1981</v>
      </c>
      <c r="O133" s="99"/>
      <c r="P133" s="99"/>
      <c r="Q133" s="99"/>
      <c r="R133" s="99"/>
      <c r="S133" s="99"/>
      <c r="T133" s="99"/>
      <c r="U133" s="99"/>
      <c r="V133" s="99"/>
      <c r="W133" s="99"/>
      <c r="X133" s="99"/>
      <c r="Y133" s="99"/>
      <c r="Z133" s="99"/>
      <c r="AA133" s="99"/>
      <c r="AB133" s="99"/>
      <c r="AC133" s="99"/>
      <c r="AD133" s="99"/>
      <c r="AE133" s="99"/>
      <c r="AF133" s="99"/>
      <c r="AG133" s="99"/>
      <c r="AH133" s="99"/>
      <c r="AI133" s="99"/>
    </row>
    <row r="134" spans="2:35" s="31" customFormat="1" ht="15" x14ac:dyDescent="0.4">
      <c r="B134" s="99" t="str">
        <f>VLOOKUP(C134,Companies[],3,FALSE)</f>
        <v>Private company</v>
      </c>
      <c r="C134" s="99" t="s">
        <v>1925</v>
      </c>
      <c r="D134" s="99" t="s">
        <v>1906</v>
      </c>
      <c r="E134" s="99" t="s">
        <v>1975</v>
      </c>
      <c r="F134" s="99" t="s">
        <v>273</v>
      </c>
      <c r="G134" s="99" t="s">
        <v>272</v>
      </c>
      <c r="H134" s="99"/>
      <c r="I134" s="99" t="s">
        <v>98</v>
      </c>
      <c r="J134" s="112">
        <v>494</v>
      </c>
      <c r="K134" s="99"/>
      <c r="L134" s="99"/>
      <c r="M134" s="99" t="s">
        <v>88</v>
      </c>
      <c r="N134" s="99" t="s">
        <v>1981</v>
      </c>
      <c r="O134" s="99"/>
      <c r="P134" s="99"/>
      <c r="Q134" s="99"/>
      <c r="R134" s="99"/>
      <c r="S134" s="99"/>
      <c r="T134" s="99"/>
      <c r="U134" s="99"/>
      <c r="V134" s="99"/>
      <c r="W134" s="99"/>
      <c r="X134" s="99"/>
      <c r="Y134" s="99"/>
      <c r="Z134" s="99"/>
      <c r="AA134" s="99"/>
      <c r="AB134" s="99"/>
      <c r="AC134" s="99"/>
      <c r="AD134" s="99"/>
      <c r="AE134" s="99"/>
      <c r="AF134" s="99"/>
      <c r="AG134" s="99"/>
      <c r="AH134" s="99"/>
      <c r="AI134" s="99"/>
    </row>
    <row r="135" spans="2:35" s="31" customFormat="1" ht="15" x14ac:dyDescent="0.4">
      <c r="B135" s="99" t="str">
        <f>VLOOKUP(C135,Companies[],3,FALSE)</f>
        <v>Private company</v>
      </c>
      <c r="C135" s="99" t="s">
        <v>1930</v>
      </c>
      <c r="D135" s="99" t="s">
        <v>1906</v>
      </c>
      <c r="E135" s="99" t="s">
        <v>1975</v>
      </c>
      <c r="F135" s="99" t="s">
        <v>273</v>
      </c>
      <c r="G135" s="99" t="s">
        <v>272</v>
      </c>
      <c r="H135" s="99"/>
      <c r="I135" s="99" t="s">
        <v>98</v>
      </c>
      <c r="J135" s="112">
        <v>56352</v>
      </c>
      <c r="K135" s="99"/>
      <c r="L135" s="99"/>
      <c r="M135" s="99" t="s">
        <v>88</v>
      </c>
      <c r="N135" s="99" t="s">
        <v>1981</v>
      </c>
      <c r="O135" s="99"/>
      <c r="P135" s="99"/>
      <c r="Q135" s="99"/>
      <c r="R135" s="99"/>
      <c r="S135" s="99"/>
      <c r="T135" s="99"/>
      <c r="U135" s="99"/>
      <c r="V135" s="99"/>
      <c r="W135" s="99"/>
      <c r="X135" s="99"/>
      <c r="Y135" s="99"/>
      <c r="Z135" s="99"/>
      <c r="AA135" s="99"/>
      <c r="AB135" s="99"/>
      <c r="AC135" s="99"/>
      <c r="AD135" s="99"/>
      <c r="AE135" s="99"/>
      <c r="AF135" s="99"/>
      <c r="AG135" s="99"/>
      <c r="AH135" s="99"/>
      <c r="AI135" s="99"/>
    </row>
    <row r="136" spans="2:35" s="31" customFormat="1" ht="15" x14ac:dyDescent="0.4">
      <c r="B136" s="99" t="str">
        <f>VLOOKUP(C136,Companies[],3,FALSE)</f>
        <v>Private company</v>
      </c>
      <c r="C136" s="99" t="s">
        <v>1911</v>
      </c>
      <c r="D136" s="99" t="s">
        <v>1902</v>
      </c>
      <c r="E136" s="99" t="s">
        <v>1976</v>
      </c>
      <c r="F136" s="99" t="s">
        <v>272</v>
      </c>
      <c r="G136" s="99" t="s">
        <v>192</v>
      </c>
      <c r="H136" s="99"/>
      <c r="I136" s="99" t="s">
        <v>98</v>
      </c>
      <c r="J136" s="112">
        <v>40513594</v>
      </c>
      <c r="K136" s="99"/>
      <c r="L136" s="99"/>
      <c r="M136" s="99" t="s">
        <v>88</v>
      </c>
      <c r="N136" s="99" t="s">
        <v>1981</v>
      </c>
      <c r="O136" s="99"/>
      <c r="P136" s="99"/>
      <c r="Q136" s="99"/>
      <c r="R136" s="99"/>
      <c r="S136" s="99"/>
      <c r="T136" s="99"/>
      <c r="U136" s="99"/>
      <c r="V136" s="99"/>
      <c r="W136" s="99"/>
      <c r="X136" s="99"/>
      <c r="Y136" s="99"/>
      <c r="Z136" s="99"/>
      <c r="AA136" s="99"/>
      <c r="AB136" s="99"/>
      <c r="AC136" s="99"/>
      <c r="AD136" s="99"/>
      <c r="AE136" s="99"/>
      <c r="AF136" s="99"/>
      <c r="AG136" s="99"/>
      <c r="AH136" s="99"/>
      <c r="AI136" s="99"/>
    </row>
    <row r="137" spans="2:35" s="31" customFormat="1" ht="15" x14ac:dyDescent="0.4">
      <c r="B137" s="99" t="str">
        <f>VLOOKUP(C137,Companies[],3,FALSE)</f>
        <v>Private company</v>
      </c>
      <c r="C137" s="99" t="s">
        <v>1920</v>
      </c>
      <c r="D137" s="99" t="s">
        <v>1902</v>
      </c>
      <c r="E137" s="99" t="s">
        <v>1976</v>
      </c>
      <c r="F137" s="99" t="s">
        <v>272</v>
      </c>
      <c r="G137" s="99" t="s">
        <v>192</v>
      </c>
      <c r="H137" s="99"/>
      <c r="I137" s="99" t="s">
        <v>98</v>
      </c>
      <c r="J137" s="112">
        <v>18560554</v>
      </c>
      <c r="K137" s="99"/>
      <c r="L137" s="99"/>
      <c r="M137" s="99" t="s">
        <v>88</v>
      </c>
      <c r="N137" s="99" t="s">
        <v>1981</v>
      </c>
      <c r="O137" s="99"/>
      <c r="P137" s="99"/>
      <c r="Q137" s="99"/>
      <c r="R137" s="99"/>
      <c r="S137" s="99"/>
      <c r="T137" s="99"/>
      <c r="U137" s="99"/>
      <c r="V137" s="99"/>
      <c r="W137" s="99"/>
      <c r="X137" s="99"/>
      <c r="Y137" s="99"/>
      <c r="Z137" s="99"/>
      <c r="AA137" s="99"/>
      <c r="AB137" s="99"/>
      <c r="AC137" s="99"/>
      <c r="AD137" s="99"/>
      <c r="AE137" s="99"/>
      <c r="AF137" s="99"/>
      <c r="AG137" s="99"/>
      <c r="AH137" s="99"/>
      <c r="AI137" s="99"/>
    </row>
    <row r="138" spans="2:35" s="31" customFormat="1" ht="15" x14ac:dyDescent="0.4">
      <c r="B138" s="99" t="e">
        <f>VLOOKUP(C138,Companies[],3,FALSE)</f>
        <v>#N/A</v>
      </c>
      <c r="C138" s="99" t="s">
        <v>1982</v>
      </c>
      <c r="D138" s="99" t="s">
        <v>1902</v>
      </c>
      <c r="E138" s="99" t="s">
        <v>1976</v>
      </c>
      <c r="F138" s="99" t="s">
        <v>272</v>
      </c>
      <c r="G138" s="99" t="s">
        <v>192</v>
      </c>
      <c r="H138" s="99"/>
      <c r="I138" s="99" t="s">
        <v>98</v>
      </c>
      <c r="J138" s="112">
        <v>15043994</v>
      </c>
      <c r="K138" s="99"/>
      <c r="L138" s="99"/>
      <c r="M138" s="99" t="s">
        <v>88</v>
      </c>
      <c r="N138" s="99" t="s">
        <v>1981</v>
      </c>
      <c r="O138" s="99"/>
      <c r="P138" s="99"/>
      <c r="Q138" s="99"/>
      <c r="R138" s="99"/>
      <c r="S138" s="99"/>
      <c r="T138" s="99"/>
      <c r="U138" s="99"/>
      <c r="V138" s="99"/>
      <c r="W138" s="99"/>
      <c r="X138" s="99"/>
      <c r="Y138" s="99"/>
      <c r="Z138" s="99"/>
      <c r="AA138" s="99"/>
      <c r="AB138" s="99"/>
      <c r="AC138" s="99"/>
      <c r="AD138" s="99"/>
      <c r="AE138" s="99"/>
      <c r="AF138" s="99"/>
      <c r="AG138" s="99"/>
      <c r="AH138" s="99"/>
      <c r="AI138" s="99"/>
    </row>
    <row r="139" spans="2:35" s="31" customFormat="1" ht="15" x14ac:dyDescent="0.4">
      <c r="B139" s="99" t="str">
        <f>VLOOKUP(C139,Companies[],3,FALSE)</f>
        <v>State-owned enterprise</v>
      </c>
      <c r="C139" s="99" t="s">
        <v>1902</v>
      </c>
      <c r="D139" s="99" t="s">
        <v>1903</v>
      </c>
      <c r="E139" s="99" t="s">
        <v>1976</v>
      </c>
      <c r="F139" s="99" t="s">
        <v>272</v>
      </c>
      <c r="G139" s="99" t="s">
        <v>192</v>
      </c>
      <c r="H139" s="99"/>
      <c r="I139" s="99" t="s">
        <v>98</v>
      </c>
      <c r="J139" s="112">
        <v>28795353</v>
      </c>
      <c r="K139" s="99"/>
      <c r="L139" s="99"/>
      <c r="M139" s="99" t="s">
        <v>88</v>
      </c>
      <c r="N139" s="99" t="s">
        <v>1981</v>
      </c>
      <c r="O139" s="99"/>
      <c r="P139" s="99"/>
      <c r="Q139" s="99"/>
      <c r="R139" s="99"/>
      <c r="S139" s="99"/>
      <c r="T139" s="99"/>
      <c r="U139" s="99"/>
      <c r="V139" s="99"/>
      <c r="W139" s="99"/>
      <c r="X139" s="99"/>
      <c r="Y139" s="99"/>
      <c r="Z139" s="99"/>
      <c r="AA139" s="99"/>
      <c r="AB139" s="99"/>
      <c r="AC139" s="99"/>
      <c r="AD139" s="99"/>
      <c r="AE139" s="99"/>
      <c r="AF139" s="99"/>
      <c r="AG139" s="99"/>
      <c r="AH139" s="99"/>
      <c r="AI139" s="99"/>
    </row>
    <row r="140" spans="2:35" s="31" customFormat="1" ht="15" x14ac:dyDescent="0.4">
      <c r="B140" s="99" t="str">
        <f>VLOOKUP(C140,Companies[],3,FALSE)</f>
        <v>Private company</v>
      </c>
      <c r="C140" s="99" t="s">
        <v>1927</v>
      </c>
      <c r="D140" s="99" t="s">
        <v>1903</v>
      </c>
      <c r="E140" s="99" t="s">
        <v>1976</v>
      </c>
      <c r="F140" s="99" t="s">
        <v>272</v>
      </c>
      <c r="G140" s="99" t="s">
        <v>192</v>
      </c>
      <c r="H140" s="99"/>
      <c r="I140" s="99" t="s">
        <v>98</v>
      </c>
      <c r="J140" s="112">
        <v>7258527</v>
      </c>
      <c r="K140" s="99"/>
      <c r="L140" s="99"/>
      <c r="M140" s="99" t="s">
        <v>88</v>
      </c>
      <c r="N140" s="99" t="s">
        <v>1981</v>
      </c>
      <c r="O140" s="99"/>
      <c r="P140" s="99"/>
      <c r="Q140" s="99"/>
      <c r="R140" s="99"/>
      <c r="S140" s="99"/>
      <c r="T140" s="99"/>
      <c r="U140" s="99"/>
      <c r="V140" s="99"/>
      <c r="W140" s="99"/>
      <c r="X140" s="99"/>
      <c r="Y140" s="99"/>
      <c r="Z140" s="99"/>
      <c r="AA140" s="99"/>
      <c r="AB140" s="99"/>
      <c r="AC140" s="99"/>
      <c r="AD140" s="99"/>
      <c r="AE140" s="99"/>
      <c r="AF140" s="99"/>
      <c r="AG140" s="99"/>
      <c r="AH140" s="99"/>
      <c r="AI140" s="99"/>
    </row>
    <row r="141" spans="2:35" s="31" customFormat="1" ht="15" x14ac:dyDescent="0.4">
      <c r="B141" s="99" t="str">
        <f>VLOOKUP(C141,Companies[],3,FALSE)</f>
        <v>State-owned enterprise</v>
      </c>
      <c r="C141" s="99" t="s">
        <v>1902</v>
      </c>
      <c r="D141" s="99" t="s">
        <v>1907</v>
      </c>
      <c r="E141" s="99" t="s">
        <v>1976</v>
      </c>
      <c r="F141" s="99" t="s">
        <v>272</v>
      </c>
      <c r="G141" s="99" t="s">
        <v>192</v>
      </c>
      <c r="H141" s="99"/>
      <c r="I141" s="99" t="s">
        <v>98</v>
      </c>
      <c r="J141" s="112">
        <v>6137914</v>
      </c>
      <c r="K141" s="99"/>
      <c r="L141" s="99"/>
      <c r="M141" s="99" t="s">
        <v>88</v>
      </c>
      <c r="N141" s="99" t="s">
        <v>1981</v>
      </c>
      <c r="O141" s="99"/>
      <c r="P141" s="99"/>
      <c r="Q141" s="99"/>
      <c r="R141" s="99"/>
      <c r="S141" s="99"/>
      <c r="T141" s="99"/>
      <c r="U141" s="99"/>
      <c r="V141" s="99"/>
      <c r="W141" s="99"/>
      <c r="X141" s="99"/>
      <c r="Y141" s="99"/>
      <c r="Z141" s="99"/>
      <c r="AA141" s="99"/>
      <c r="AB141" s="99"/>
      <c r="AC141" s="99"/>
      <c r="AD141" s="99"/>
      <c r="AE141" s="99"/>
      <c r="AF141" s="99"/>
      <c r="AG141" s="99"/>
      <c r="AH141" s="99"/>
      <c r="AI141" s="99"/>
    </row>
    <row r="142" spans="2:35" s="31" customFormat="1" ht="15" x14ac:dyDescent="0.4">
      <c r="B142" s="99" t="str">
        <f>VLOOKUP(C142,Companies[],3,FALSE)</f>
        <v>Private company</v>
      </c>
      <c r="C142" s="99" t="s">
        <v>1918</v>
      </c>
      <c r="D142" s="99" t="s">
        <v>1908</v>
      </c>
      <c r="E142" s="99" t="s">
        <v>1979</v>
      </c>
      <c r="F142" s="99" t="s">
        <v>272</v>
      </c>
      <c r="G142" s="99" t="s">
        <v>192</v>
      </c>
      <c r="H142" s="99"/>
      <c r="I142" s="99" t="s">
        <v>98</v>
      </c>
      <c r="J142" s="112">
        <v>608502</v>
      </c>
      <c r="K142" s="99"/>
      <c r="L142" s="99"/>
      <c r="M142" s="99" t="s">
        <v>88</v>
      </c>
      <c r="N142" s="99" t="s">
        <v>1981</v>
      </c>
      <c r="O142" s="99"/>
      <c r="P142" s="99"/>
      <c r="Q142" s="99"/>
      <c r="R142" s="99"/>
      <c r="S142" s="99"/>
      <c r="T142" s="99"/>
      <c r="U142" s="99"/>
      <c r="V142" s="99"/>
      <c r="W142" s="99"/>
      <c r="X142" s="99"/>
      <c r="Y142" s="99"/>
      <c r="Z142" s="99"/>
      <c r="AA142" s="99"/>
      <c r="AB142" s="99"/>
      <c r="AC142" s="99"/>
      <c r="AD142" s="99"/>
      <c r="AE142" s="99"/>
      <c r="AF142" s="99"/>
      <c r="AG142" s="99"/>
      <c r="AH142" s="99"/>
      <c r="AI142" s="99"/>
    </row>
    <row r="143" spans="2:35" s="31" customFormat="1" ht="15" x14ac:dyDescent="0.4">
      <c r="B143" s="99" t="str">
        <f>VLOOKUP(C143,Companies[],3,FALSE)</f>
        <v>Private company</v>
      </c>
      <c r="C143" s="99" t="s">
        <v>1920</v>
      </c>
      <c r="D143" s="99" t="s">
        <v>1908</v>
      </c>
      <c r="E143" s="99" t="s">
        <v>1979</v>
      </c>
      <c r="F143" s="99" t="s">
        <v>272</v>
      </c>
      <c r="G143" s="99" t="s">
        <v>192</v>
      </c>
      <c r="H143" s="99"/>
      <c r="I143" s="99" t="s">
        <v>98</v>
      </c>
      <c r="J143" s="112">
        <v>1720218</v>
      </c>
      <c r="K143" s="99"/>
      <c r="L143" s="99"/>
      <c r="M143" s="99" t="s">
        <v>88</v>
      </c>
      <c r="N143" s="99" t="s">
        <v>1981</v>
      </c>
      <c r="O143" s="99"/>
      <c r="P143" s="99"/>
      <c r="Q143" s="99"/>
      <c r="R143" s="99"/>
      <c r="S143" s="99"/>
      <c r="T143" s="99"/>
      <c r="U143" s="99"/>
      <c r="V143" s="99"/>
      <c r="W143" s="99"/>
      <c r="X143" s="99"/>
      <c r="Y143" s="99"/>
      <c r="Z143" s="99"/>
      <c r="AA143" s="99"/>
      <c r="AB143" s="99"/>
      <c r="AC143" s="99"/>
      <c r="AD143" s="99"/>
      <c r="AE143" s="99"/>
      <c r="AF143" s="99"/>
      <c r="AG143" s="99"/>
      <c r="AH143" s="99"/>
      <c r="AI143" s="99"/>
    </row>
    <row r="144" spans="2:35" s="31" customFormat="1" ht="15" x14ac:dyDescent="0.4">
      <c r="B144" s="99" t="str">
        <f>VLOOKUP(C144,Companies[],3,FALSE)</f>
        <v>Private company</v>
      </c>
      <c r="C144" s="99" t="s">
        <v>1927</v>
      </c>
      <c r="D144" s="99" t="s">
        <v>1908</v>
      </c>
      <c r="E144" s="99" t="s">
        <v>1979</v>
      </c>
      <c r="F144" s="99" t="s">
        <v>272</v>
      </c>
      <c r="G144" s="99" t="s">
        <v>192</v>
      </c>
      <c r="H144" s="99"/>
      <c r="I144" s="99" t="s">
        <v>98</v>
      </c>
      <c r="J144" s="112">
        <v>87000</v>
      </c>
      <c r="K144" s="99"/>
      <c r="L144" s="99"/>
      <c r="M144" s="99" t="s">
        <v>88</v>
      </c>
      <c r="N144" s="99" t="s">
        <v>1981</v>
      </c>
      <c r="O144" s="99"/>
      <c r="P144" s="99"/>
      <c r="Q144" s="99"/>
      <c r="R144" s="99"/>
      <c r="S144" s="99"/>
      <c r="T144" s="99"/>
      <c r="U144" s="99"/>
      <c r="V144" s="99"/>
      <c r="W144" s="99"/>
      <c r="X144" s="99"/>
      <c r="Y144" s="99"/>
      <c r="Z144" s="99"/>
      <c r="AA144" s="99"/>
      <c r="AB144" s="99"/>
      <c r="AC144" s="99"/>
      <c r="AD144" s="99"/>
      <c r="AE144" s="99"/>
      <c r="AF144" s="99"/>
      <c r="AG144" s="99"/>
      <c r="AH144" s="99"/>
      <c r="AI144" s="99"/>
    </row>
    <row r="145" spans="2:35" s="31" customFormat="1" ht="15" x14ac:dyDescent="0.4">
      <c r="B145" s="99" t="str">
        <f>VLOOKUP(C145,Companies[],3,FALSE)</f>
        <v>Private company</v>
      </c>
      <c r="C145" s="99" t="s">
        <v>1940</v>
      </c>
      <c r="D145" s="99" t="s">
        <v>1908</v>
      </c>
      <c r="E145" s="99" t="s">
        <v>1979</v>
      </c>
      <c r="F145" s="99" t="s">
        <v>272</v>
      </c>
      <c r="G145" s="99" t="s">
        <v>192</v>
      </c>
      <c r="H145" s="99"/>
      <c r="I145" s="99" t="s">
        <v>98</v>
      </c>
      <c r="J145" s="112">
        <v>500247</v>
      </c>
      <c r="K145" s="99"/>
      <c r="L145" s="99"/>
      <c r="M145" s="99" t="s">
        <v>88</v>
      </c>
      <c r="N145" s="99" t="s">
        <v>1981</v>
      </c>
      <c r="O145" s="99"/>
      <c r="P145" s="99"/>
      <c r="Q145" s="99"/>
      <c r="R145" s="99"/>
      <c r="S145" s="99"/>
      <c r="T145" s="99"/>
      <c r="U145" s="99"/>
      <c r="V145" s="99"/>
      <c r="W145" s="99"/>
      <c r="X145" s="99"/>
      <c r="Y145" s="99"/>
      <c r="Z145" s="99"/>
      <c r="AA145" s="99"/>
      <c r="AB145" s="99"/>
      <c r="AC145" s="99"/>
      <c r="AD145" s="99"/>
      <c r="AE145" s="99"/>
      <c r="AF145" s="99"/>
      <c r="AG145" s="99"/>
      <c r="AH145" s="99"/>
      <c r="AI145" s="99"/>
    </row>
    <row r="146" spans="2:35" s="31" customFormat="1" ht="15" x14ac:dyDescent="0.4">
      <c r="B146" s="99" t="e">
        <f>VLOOKUP(C146,Companies[],3,FALSE)</f>
        <v>#N/A</v>
      </c>
      <c r="C146" s="99" t="s">
        <v>1982</v>
      </c>
      <c r="D146" s="99" t="s">
        <v>1908</v>
      </c>
      <c r="E146" s="99" t="s">
        <v>1979</v>
      </c>
      <c r="F146" s="99" t="s">
        <v>272</v>
      </c>
      <c r="G146" s="99" t="s">
        <v>192</v>
      </c>
      <c r="H146" s="99"/>
      <c r="I146" s="99" t="s">
        <v>98</v>
      </c>
      <c r="J146" s="112">
        <v>1417697</v>
      </c>
      <c r="K146" s="99"/>
      <c r="L146" s="99"/>
      <c r="M146" s="99" t="s">
        <v>88</v>
      </c>
      <c r="N146" s="99" t="s">
        <v>1981</v>
      </c>
      <c r="O146" s="99"/>
      <c r="P146" s="99"/>
      <c r="Q146" s="99"/>
      <c r="R146" s="99"/>
      <c r="S146" s="99"/>
      <c r="T146" s="99"/>
      <c r="U146" s="99"/>
      <c r="V146" s="99"/>
      <c r="W146" s="99"/>
      <c r="X146" s="99"/>
      <c r="Y146" s="99"/>
      <c r="Z146" s="99"/>
      <c r="AA146" s="99"/>
      <c r="AB146" s="99"/>
      <c r="AC146" s="99"/>
      <c r="AD146" s="99"/>
      <c r="AE146" s="99"/>
      <c r="AF146" s="99"/>
      <c r="AG146" s="99"/>
      <c r="AH146" s="99"/>
      <c r="AI146" s="99"/>
    </row>
    <row r="147" spans="2:35" s="31" customFormat="1" ht="15" x14ac:dyDescent="0.4">
      <c r="B147" s="69" t="e">
        <f>VLOOKUP(C147,Companies[],3,FALSE)</f>
        <v>#N/A</v>
      </c>
      <c r="C147" s="69" t="s">
        <v>149</v>
      </c>
      <c r="D147" s="99"/>
      <c r="E147" s="99"/>
      <c r="F147" s="99"/>
      <c r="G147" s="99"/>
      <c r="H147" s="69"/>
      <c r="I147" s="99"/>
      <c r="J147" s="112"/>
      <c r="K147" s="99"/>
      <c r="L147" s="99"/>
      <c r="M147" s="99"/>
      <c r="N147" s="99" t="s">
        <v>1981</v>
      </c>
      <c r="O147" s="99"/>
      <c r="P147" s="99"/>
      <c r="Q147" s="99"/>
      <c r="R147" s="99"/>
      <c r="S147" s="99"/>
      <c r="T147" s="99"/>
      <c r="U147" s="99"/>
      <c r="V147" s="99"/>
      <c r="W147" s="99"/>
      <c r="X147" s="99"/>
      <c r="Y147" s="99"/>
      <c r="Z147" s="99"/>
      <c r="AA147" s="99"/>
      <c r="AB147" s="99"/>
      <c r="AC147" s="99"/>
      <c r="AD147" s="99"/>
      <c r="AE147" s="99"/>
      <c r="AF147" s="99"/>
      <c r="AG147" s="99"/>
      <c r="AH147" s="99"/>
      <c r="AI147" s="99"/>
    </row>
    <row r="148" spans="2:35" s="31" customFormat="1" ht="15.5" thickBot="1" x14ac:dyDescent="0.45">
      <c r="B148" s="99"/>
      <c r="C148" s="99"/>
      <c r="D148" s="99"/>
      <c r="E148" s="99"/>
      <c r="F148" s="99"/>
      <c r="G148" s="107"/>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row>
    <row r="149" spans="2:35" s="31" customFormat="1" ht="15.5" thickBot="1" x14ac:dyDescent="0.45">
      <c r="C149" s="99"/>
      <c r="D149" s="99"/>
      <c r="E149" s="99"/>
      <c r="F149" s="99"/>
      <c r="G149" s="107"/>
      <c r="H149" s="70" t="s">
        <v>244</v>
      </c>
      <c r="I149" s="71"/>
      <c r="J149" s="72">
        <f>SUMIF(Gov_revs_comp_proj[Reporting currency],"USD",Gov_revs_comp_proj[Revenue value])+(IFERROR(SUMIF(Gov_revs_comp_proj[Reporting currency],"&lt;&gt;USD",Gov_revs_comp_proj[Revenue value])/'1_About'!$E$29,0))</f>
        <v>1634398163</v>
      </c>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row>
    <row r="150" spans="2:35" s="31" customFormat="1" ht="15.5" thickBot="1" x14ac:dyDescent="0.45">
      <c r="C150" s="99"/>
      <c r="D150" s="99"/>
      <c r="E150" s="99"/>
      <c r="F150" s="99"/>
      <c r="G150" s="107"/>
      <c r="H150" s="91"/>
      <c r="I150" s="91"/>
      <c r="J150" s="92"/>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row>
    <row r="151" spans="2:35" s="31" customFormat="1" ht="16.5" thickBot="1" x14ac:dyDescent="0.45">
      <c r="C151" s="99"/>
      <c r="D151" s="99"/>
      <c r="E151" s="99"/>
      <c r="F151" s="99"/>
      <c r="G151" s="107"/>
      <c r="H151" s="90" t="str">
        <f>"Total in "&amp;'1_About'!$E$28</f>
        <v>Total in ZMW</v>
      </c>
      <c r="I151" s="71"/>
      <c r="J151" s="72">
        <f>IF('1_About'!$E$28="USD",0,SUMIF(Gov_revs_comp_proj[Reporting currency],'1_About'!$E$28,Gov_revs_comp_proj[Revenue value]))+(IFERROR(SUMIF(Gov_revs_comp_proj[Reporting currency],"USD",Gov_revs_comp_proj[Revenue value])*'1_About'!$E$29,0))</f>
        <v>33063874837.490002</v>
      </c>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row>
    <row r="152" spans="2:35" s="31" customFormat="1" ht="15" x14ac:dyDescent="0.4">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row>
    <row r="153" spans="2:35" ht="23.25" customHeight="1" x14ac:dyDescent="0.35">
      <c r="C153" s="293" t="s">
        <v>245</v>
      </c>
      <c r="D153" s="293"/>
      <c r="E153" s="293"/>
      <c r="F153" s="293"/>
      <c r="G153" s="293"/>
      <c r="H153" s="293"/>
      <c r="I153" s="293"/>
      <c r="J153" s="293"/>
      <c r="K153" s="293"/>
      <c r="L153" s="293"/>
      <c r="M153" s="293"/>
      <c r="N153" s="293"/>
    </row>
    <row r="154" spans="2:35" s="31" customFormat="1" ht="15" x14ac:dyDescent="0.4">
      <c r="C154" s="292" t="s">
        <v>246</v>
      </c>
      <c r="D154" s="292"/>
      <c r="E154" s="292"/>
      <c r="F154" s="292"/>
      <c r="G154" s="292"/>
      <c r="H154" s="292"/>
      <c r="I154" s="292"/>
      <c r="J154" s="292"/>
      <c r="K154" s="292"/>
      <c r="L154" s="292"/>
      <c r="M154" s="292"/>
      <c r="N154" s="292"/>
      <c r="O154" s="99"/>
      <c r="P154" s="99"/>
      <c r="Q154" s="99"/>
      <c r="R154" s="99"/>
      <c r="S154" s="99"/>
      <c r="T154" s="99"/>
      <c r="U154" s="99"/>
      <c r="V154" s="99"/>
      <c r="W154" s="99"/>
      <c r="X154" s="99"/>
      <c r="Y154" s="99"/>
      <c r="Z154" s="99"/>
      <c r="AA154" s="99"/>
      <c r="AB154" s="99"/>
      <c r="AC154" s="99"/>
      <c r="AD154" s="99"/>
      <c r="AE154" s="99"/>
      <c r="AF154" s="99"/>
      <c r="AG154" s="99"/>
    </row>
    <row r="155" spans="2:35" s="31" customFormat="1" ht="15" x14ac:dyDescent="0.4">
      <c r="C155" s="292"/>
      <c r="D155" s="292"/>
      <c r="E155" s="292"/>
      <c r="F155" s="292"/>
      <c r="G155" s="292"/>
      <c r="H155" s="292"/>
      <c r="I155" s="292"/>
      <c r="J155" s="292"/>
      <c r="K155" s="292"/>
      <c r="L155" s="292"/>
      <c r="M155" s="292"/>
      <c r="N155" s="292"/>
      <c r="O155" s="99"/>
      <c r="P155" s="99"/>
      <c r="Q155" s="99"/>
      <c r="R155" s="99"/>
      <c r="S155" s="99"/>
      <c r="T155" s="99"/>
      <c r="U155" s="99"/>
      <c r="V155" s="99"/>
      <c r="W155" s="99"/>
      <c r="X155" s="99"/>
      <c r="Y155" s="99"/>
      <c r="Z155" s="99"/>
      <c r="AA155" s="99"/>
      <c r="AB155" s="99"/>
      <c r="AC155" s="99"/>
      <c r="AD155" s="99"/>
      <c r="AE155" s="99"/>
      <c r="AF155" s="99"/>
      <c r="AG155" s="99"/>
    </row>
    <row r="156" spans="2:35" s="31" customFormat="1" ht="15" x14ac:dyDescent="0.4">
      <c r="C156" s="292" t="s">
        <v>247</v>
      </c>
      <c r="D156" s="292"/>
      <c r="E156" s="292"/>
      <c r="F156" s="292"/>
      <c r="G156" s="292"/>
      <c r="H156" s="292"/>
      <c r="I156" s="292"/>
      <c r="J156" s="292"/>
      <c r="K156" s="292"/>
      <c r="L156" s="292"/>
      <c r="M156" s="292"/>
      <c r="N156" s="292"/>
      <c r="O156" s="99"/>
      <c r="P156" s="99"/>
      <c r="Q156" s="99"/>
      <c r="R156" s="99"/>
      <c r="S156" s="99"/>
      <c r="T156" s="99"/>
      <c r="U156" s="99"/>
      <c r="V156" s="99"/>
      <c r="W156" s="99"/>
      <c r="X156" s="99"/>
      <c r="Y156" s="99"/>
      <c r="Z156" s="99"/>
      <c r="AA156" s="99"/>
      <c r="AB156" s="99"/>
      <c r="AC156" s="99"/>
      <c r="AD156" s="99"/>
      <c r="AE156" s="99"/>
      <c r="AF156" s="99"/>
      <c r="AG156" s="99"/>
    </row>
    <row r="157" spans="2:35" s="31" customFormat="1" ht="15" x14ac:dyDescent="0.4">
      <c r="C157" s="292" t="s">
        <v>248</v>
      </c>
      <c r="D157" s="292"/>
      <c r="E157" s="292"/>
      <c r="F157" s="292"/>
      <c r="G157" s="292"/>
      <c r="H157" s="292"/>
      <c r="I157" s="292"/>
      <c r="J157" s="292"/>
      <c r="K157" s="292"/>
      <c r="L157" s="292"/>
      <c r="M157" s="292"/>
      <c r="N157" s="292"/>
      <c r="O157" s="99"/>
      <c r="P157" s="99"/>
      <c r="Q157" s="99"/>
      <c r="R157" s="99"/>
      <c r="S157" s="99"/>
      <c r="T157" s="99"/>
      <c r="U157" s="99"/>
      <c r="V157" s="99"/>
      <c r="W157" s="99"/>
      <c r="X157" s="99"/>
      <c r="Y157" s="99"/>
      <c r="Z157" s="99"/>
      <c r="AA157" s="99"/>
      <c r="AB157" s="99"/>
      <c r="AC157" s="99"/>
      <c r="AD157" s="99"/>
      <c r="AE157" s="99"/>
      <c r="AF157" s="99"/>
      <c r="AG157" s="99"/>
    </row>
    <row r="158" spans="2:35" s="31" customFormat="1" ht="15" x14ac:dyDescent="0.4">
      <c r="C158" s="292" t="s">
        <v>249</v>
      </c>
      <c r="D158" s="292"/>
      <c r="E158" s="292"/>
      <c r="F158" s="292"/>
      <c r="G158" s="292"/>
      <c r="H158" s="292"/>
      <c r="I158" s="292"/>
      <c r="J158" s="292"/>
      <c r="K158" s="292"/>
      <c r="L158" s="292"/>
      <c r="M158" s="292"/>
      <c r="N158" s="292"/>
      <c r="O158" s="99"/>
      <c r="P158" s="99"/>
      <c r="Q158" s="99"/>
      <c r="R158" s="99"/>
      <c r="S158" s="99"/>
      <c r="T158" s="99"/>
      <c r="U158" s="99"/>
      <c r="V158" s="99"/>
      <c r="W158" s="99"/>
      <c r="X158" s="99"/>
      <c r="Y158" s="99"/>
      <c r="Z158" s="99"/>
      <c r="AA158" s="99"/>
      <c r="AB158" s="99"/>
      <c r="AC158" s="99"/>
      <c r="AD158" s="99"/>
      <c r="AE158" s="99"/>
      <c r="AF158" s="99"/>
      <c r="AG158" s="99"/>
    </row>
    <row r="159" spans="2:35" s="31" customFormat="1" ht="15" x14ac:dyDescent="0.4">
      <c r="C159" s="292" t="s">
        <v>250</v>
      </c>
      <c r="D159" s="292"/>
      <c r="E159" s="292"/>
      <c r="F159" s="292"/>
      <c r="G159" s="292"/>
      <c r="H159" s="292"/>
      <c r="I159" s="292"/>
      <c r="J159" s="292"/>
      <c r="K159" s="292"/>
      <c r="L159" s="292"/>
      <c r="M159" s="292"/>
      <c r="N159" s="292"/>
      <c r="O159" s="99"/>
      <c r="P159" s="99"/>
      <c r="Q159" s="99"/>
      <c r="R159" s="99"/>
      <c r="S159" s="99"/>
      <c r="T159" s="99"/>
      <c r="U159" s="99"/>
      <c r="V159" s="99"/>
      <c r="W159" s="99"/>
      <c r="X159" s="99"/>
      <c r="Y159" s="99"/>
      <c r="Z159" s="99"/>
      <c r="AA159" s="99"/>
      <c r="AB159" s="99"/>
      <c r="AC159" s="99"/>
      <c r="AD159" s="99"/>
      <c r="AE159" s="99"/>
      <c r="AF159" s="99"/>
      <c r="AG159" s="99"/>
    </row>
    <row r="160" spans="2:35" s="31" customFormat="1" ht="15" x14ac:dyDescent="0.4">
      <c r="C160" s="292" t="s">
        <v>251</v>
      </c>
      <c r="D160" s="292"/>
      <c r="E160" s="292"/>
      <c r="F160" s="292"/>
      <c r="G160" s="292"/>
      <c r="H160" s="292"/>
      <c r="I160" s="292"/>
      <c r="J160" s="292"/>
      <c r="K160" s="292"/>
      <c r="L160" s="292"/>
      <c r="M160" s="292"/>
      <c r="N160" s="292"/>
      <c r="O160" s="99"/>
      <c r="P160" s="99"/>
      <c r="Q160" s="99"/>
      <c r="R160" s="99"/>
      <c r="S160" s="99"/>
      <c r="T160" s="99"/>
      <c r="U160" s="99"/>
      <c r="V160" s="99"/>
      <c r="W160" s="99"/>
      <c r="X160" s="99"/>
      <c r="Y160" s="99"/>
      <c r="Z160" s="99"/>
      <c r="AA160" s="99"/>
      <c r="AB160" s="99"/>
      <c r="AC160" s="99"/>
      <c r="AD160" s="99"/>
      <c r="AE160" s="99"/>
      <c r="AF160" s="99"/>
      <c r="AG160" s="99"/>
    </row>
    <row r="161" spans="3:33" s="31" customFormat="1" ht="15" x14ac:dyDescent="0.4">
      <c r="C161" s="292"/>
      <c r="D161" s="292"/>
      <c r="E161" s="292"/>
      <c r="F161" s="292"/>
      <c r="G161" s="292"/>
      <c r="H161" s="292"/>
      <c r="I161" s="292"/>
      <c r="J161" s="292"/>
      <c r="K161" s="292"/>
      <c r="L161" s="292"/>
      <c r="M161" s="292"/>
      <c r="N161" s="292"/>
      <c r="O161" s="99"/>
      <c r="P161" s="99"/>
      <c r="Q161" s="99"/>
      <c r="R161" s="99"/>
      <c r="S161" s="99"/>
      <c r="T161" s="99"/>
      <c r="U161" s="99"/>
      <c r="V161" s="99"/>
      <c r="W161" s="99"/>
      <c r="X161" s="99"/>
      <c r="Y161" s="99"/>
      <c r="Z161" s="99"/>
      <c r="AA161" s="99"/>
      <c r="AB161" s="99"/>
      <c r="AC161" s="99"/>
      <c r="AD161" s="99"/>
      <c r="AE161" s="99"/>
      <c r="AF161" s="99"/>
      <c r="AG161" s="99"/>
    </row>
    <row r="163" spans="3:33" x14ac:dyDescent="0.35">
      <c r="J163" s="93"/>
    </row>
    <row r="164" spans="3:33" x14ac:dyDescent="0.35">
      <c r="C164" s="196" t="s">
        <v>274</v>
      </c>
      <c r="J164" s="93"/>
      <c r="K164" s="94"/>
    </row>
    <row r="166" spans="3:33" x14ac:dyDescent="0.35">
      <c r="K166" s="94"/>
    </row>
  </sheetData>
  <protectedRanges>
    <protectedRange algorithmName="SHA-512" hashValue="19r0bVvPR7yZA0UiYij7Tv1CBk3noIABvFePbLhCJ4nk3L6A+Fy+RdPPS3STf+a52x4pG2PQK4FAkXK9epnlIA==" saltValue="gQC4yrLvnbJqxYZ0KSEoZA==" spinCount="100000" sqref="C148:D151 F148:H150 F151:G151 B15:D147 H15:H147" name="Government revenues_1"/>
    <protectedRange algorithmName="SHA-512" hashValue="19r0bVvPR7yZA0UiYij7Tv1CBk3noIABvFePbLhCJ4nk3L6A+Fy+RdPPS3STf+a52x4pG2PQK4FAkXK9epnlIA==" saltValue="gQC4yrLvnbJqxYZ0KSEoZA==" spinCount="100000" sqref="I149:I151 I15:I146" name="Government revenues_2"/>
  </protectedRanges>
  <mergeCells count="18">
    <mergeCell ref="C9:N9"/>
    <mergeCell ref="C10:N10"/>
    <mergeCell ref="C11:N11"/>
    <mergeCell ref="C160:N160"/>
    <mergeCell ref="C161:N161"/>
    <mergeCell ref="C153:N153"/>
    <mergeCell ref="C154:N154"/>
    <mergeCell ref="C155:N155"/>
    <mergeCell ref="C156:N156"/>
    <mergeCell ref="C157:N157"/>
    <mergeCell ref="C158:N158"/>
    <mergeCell ref="C159:N159"/>
    <mergeCell ref="C8:N8"/>
    <mergeCell ref="E4:F4"/>
    <mergeCell ref="C2:N2"/>
    <mergeCell ref="C5:N5"/>
    <mergeCell ref="C6:N6"/>
    <mergeCell ref="C7:N7"/>
  </mergeCells>
  <dataValidations xWindow="1133" yWindow="562" count="14">
    <dataValidation type="list" allowBlank="1" showInputMessage="1" showErrorMessage="1" sqref="I15:I146" xr:uid="{D122FD09-F6C9-4F3D-A48A-BB98A1F564D3}">
      <formula1>Currency_code_list</formula1>
    </dataValidation>
    <dataValidation type="textLength" allowBlank="1" showInputMessage="1" showErrorMessage="1" errorTitle="Please do not edit these cells" error="Please do not edit these cells" sqref="C153:N154" xr:uid="{5BD11D2E-7C8F-496F-A0AD-C865F4EBDE8D}">
      <formula1>10000</formula1>
      <formula2>50000</formula2>
    </dataValidation>
    <dataValidation type="textLength" allowBlank="1" showInputMessage="1" showErrorMessage="1" sqref="H152:J152 O153:O161 B148:G152 K148:O152 J148:J150 H148:I148 H150:I150 C1:N1 D4 B14:C14 G4:O4 E14:G14 I14:O14 A1:B11 O13 O1:O11 A13:A161" xr:uid="{FA9D5B36-9236-43A9-B346-F91F9A7BA7B2}">
      <formula1>9999999</formula1>
      <formula2>99999999</formula2>
    </dataValidation>
    <dataValidation type="whole" allowBlank="1" showInputMessage="1" showErrorMessage="1" sqref="H149:I149 H151:I151" xr:uid="{5B7817A7-11FB-42D9-9460-F44DC212A83E}">
      <formula1>1</formula1>
      <formula2>2</formula2>
    </dataValidation>
    <dataValidation allowBlank="1" showInputMessage="1" showErrorMessage="1" errorTitle="Please do not edit these cells" error="Please do not edit these cells" sqref="D14" xr:uid="{2C8316F5-58D1-45E2-ABFA-1836EF613FB6}"/>
    <dataValidation type="list" allowBlank="1" showInputMessage="1" showErrorMessage="1" sqref="D15:D147" xr:uid="{3D63B995-AC0B-4208-BD62-9C408DE48CDF}">
      <formula1>Government_entities_list</formula1>
    </dataValidation>
    <dataValidation type="list" allowBlank="1" showInputMessage="1" showErrorMessage="1" sqref="B15:B147" xr:uid="{2BF32111-BE6B-4DF0-BCF7-817B9CC3189C}">
      <formula1>Sector_list</formula1>
    </dataValidation>
    <dataValidation type="list" allowBlank="1" showInputMessage="1" showErrorMessage="1" sqref="K15:K147 F15:G147" xr:uid="{6330F492-8F41-4B18-8338-9C60C4BF1F85}">
      <formula1>Simple_options_list</formula1>
    </dataValidation>
    <dataValidation type="list" showInputMessage="1" showErrorMessage="1" sqref="H15:H147" xr:uid="{A6114BF9-8164-40A8-BE5B-291A21E8C59E}">
      <formula1>Projectname</formula1>
    </dataValidation>
    <dataValidation type="list" showInputMessage="1" showErrorMessage="1" sqref="C15:C147"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47"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47" xr:uid="{645E0D20-6279-4C3E-A19C-F3A7886D2D5E}">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47" xr:uid="{FE01652F-8EB5-4B64-AB8F-A52C0CC80CED}">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147" xr:uid="{869125D6-CA61-4F7B-AB37-BA3A25D777C0}">
      <formula1>Revenue_stream_list</formula1>
    </dataValidation>
  </dataValidations>
  <hyperlinks>
    <hyperlink ref="C4" r:id="rId1" location="_1-comprehensive-disclosure-of-taxes-and-revenues--17308" xr:uid="{C2EB4DE3-FE2A-4B0E-A9A2-A17B452456B1}"/>
    <hyperlink ref="C11:K11" r:id="rId2" display="If you have any questions, please contact data@eiti.org" xr:uid="{2D9BE027-1642-4A10-B6F8-94EC851B8F28}"/>
    <hyperlink ref="E4:F4" r:id="rId3" location="_7-level-of-disaggregation--17315" display="EITI Requirement 4.7: Project-level reporting" xr:uid="{CE1E67CD-8348-4D5A-8E73-DD1CC1C25394}"/>
  </hyperlinks>
  <pageMargins left="0.7" right="0.7" top="0.75" bottom="0.75" header="0.3" footer="0.3"/>
  <pageSetup paperSize="9" orientation="portrait" r:id="rId4"/>
  <tableParts count="1">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G246"/>
  <sheetViews>
    <sheetView showGridLines="0" topLeftCell="A24" zoomScale="99" zoomScaleNormal="100" workbookViewId="0">
      <selection activeCell="AG5" sqref="AG5"/>
    </sheetView>
  </sheetViews>
  <sheetFormatPr defaultColWidth="9.36328125" defaultRowHeight="14" x14ac:dyDescent="0.35"/>
  <cols>
    <col min="1" max="1" width="38.6328125" bestFit="1" customWidth="1"/>
    <col min="2" max="3" width="17.54296875" customWidth="1"/>
    <col min="4" max="7" width="26.453125" customWidth="1"/>
    <col min="9" max="9" width="24.453125" customWidth="1"/>
    <col min="10" max="10" width="28.54296875" customWidth="1"/>
    <col min="11" max="11" width="20.453125" bestFit="1" customWidth="1"/>
    <col min="14" max="14" width="17.453125" customWidth="1"/>
    <col min="15" max="15" width="23.453125" customWidth="1"/>
    <col min="16" max="16" width="13.54296875" customWidth="1"/>
    <col min="19" max="19" width="15.6328125" customWidth="1"/>
    <col min="20" max="20" width="10.6328125" customWidth="1"/>
    <col min="27" max="27" width="10.453125" customWidth="1"/>
    <col min="29" max="29" width="15.54296875" customWidth="1"/>
    <col min="31" max="31" width="16" customWidth="1"/>
  </cols>
  <sheetData>
    <row r="1" spans="1:33" x14ac:dyDescent="0.35">
      <c r="A1" s="1" t="s">
        <v>275</v>
      </c>
      <c r="I1" s="1" t="s">
        <v>276</v>
      </c>
      <c r="K1" s="1" t="s">
        <v>277</v>
      </c>
      <c r="N1" s="1" t="s">
        <v>278</v>
      </c>
      <c r="S1" s="1" t="s">
        <v>279</v>
      </c>
      <c r="AA1" s="1" t="s">
        <v>280</v>
      </c>
      <c r="AC1" s="1" t="s">
        <v>281</v>
      </c>
      <c r="AE1" s="1" t="s">
        <v>282</v>
      </c>
      <c r="AG1" s="1" t="s">
        <v>283</v>
      </c>
    </row>
    <row r="2" spans="1:33" ht="14.5" x14ac:dyDescent="0.35">
      <c r="A2" s="1" t="s">
        <v>284</v>
      </c>
      <c r="B2" s="1" t="s">
        <v>285</v>
      </c>
      <c r="C2" s="1" t="s">
        <v>38</v>
      </c>
      <c r="D2" s="1" t="s">
        <v>286</v>
      </c>
      <c r="E2" s="1" t="s">
        <v>287</v>
      </c>
      <c r="F2" s="1" t="s">
        <v>288</v>
      </c>
      <c r="G2" s="1" t="s">
        <v>186</v>
      </c>
      <c r="I2" t="s">
        <v>289</v>
      </c>
      <c r="K2" t="s">
        <v>289</v>
      </c>
      <c r="N2" s="4" t="s">
        <v>290</v>
      </c>
      <c r="O2" s="4" t="s">
        <v>291</v>
      </c>
      <c r="P2" s="4" t="s">
        <v>292</v>
      </c>
      <c r="S2" s="1" t="s">
        <v>293</v>
      </c>
      <c r="T2" s="1" t="s">
        <v>294</v>
      </c>
      <c r="U2" s="1" t="s">
        <v>295</v>
      </c>
      <c r="V2" s="1" t="s">
        <v>220</v>
      </c>
      <c r="W2" s="1" t="s">
        <v>221</v>
      </c>
      <c r="X2" s="1" t="s">
        <v>222</v>
      </c>
      <c r="Y2" s="1" t="s">
        <v>223</v>
      </c>
      <c r="AA2" s="1" t="s">
        <v>296</v>
      </c>
      <c r="AC2" t="s">
        <v>297</v>
      </c>
      <c r="AE2" t="s">
        <v>145</v>
      </c>
      <c r="AG2" t="s">
        <v>160</v>
      </c>
    </row>
    <row r="3" spans="1:33" x14ac:dyDescent="0.35">
      <c r="A3" t="s">
        <v>298</v>
      </c>
      <c r="B3" t="s">
        <v>299</v>
      </c>
      <c r="C3" t="s">
        <v>300</v>
      </c>
      <c r="D3" t="s">
        <v>301</v>
      </c>
      <c r="E3" t="s">
        <v>98</v>
      </c>
      <c r="F3">
        <v>840</v>
      </c>
      <c r="G3" t="s">
        <v>302</v>
      </c>
      <c r="I3" t="s">
        <v>47</v>
      </c>
      <c r="K3" s="6" t="s">
        <v>303</v>
      </c>
      <c r="N3" s="5" t="s">
        <v>304</v>
      </c>
      <c r="O3" s="5" t="s">
        <v>305</v>
      </c>
      <c r="P3" t="s">
        <v>306</v>
      </c>
      <c r="S3" t="s">
        <v>307</v>
      </c>
      <c r="T3" t="s">
        <v>308</v>
      </c>
      <c r="U3" t="s">
        <v>309</v>
      </c>
      <c r="V3" t="s">
        <v>310</v>
      </c>
      <c r="W3" t="s">
        <v>311</v>
      </c>
      <c r="X3" t="s">
        <v>307</v>
      </c>
      <c r="Y3" t="s">
        <v>307</v>
      </c>
      <c r="AA3" t="s">
        <v>172</v>
      </c>
      <c r="AC3" t="s">
        <v>194</v>
      </c>
      <c r="AE3" t="s">
        <v>146</v>
      </c>
      <c r="AG3" t="s">
        <v>168</v>
      </c>
    </row>
    <row r="4" spans="1:33" x14ac:dyDescent="0.35">
      <c r="A4" t="s">
        <v>312</v>
      </c>
      <c r="B4" t="s">
        <v>313</v>
      </c>
      <c r="C4" t="s">
        <v>314</v>
      </c>
      <c r="D4" t="s">
        <v>315</v>
      </c>
      <c r="E4" t="s">
        <v>316</v>
      </c>
      <c r="F4">
        <v>971</v>
      </c>
      <c r="G4" t="s">
        <v>317</v>
      </c>
      <c r="I4" t="s">
        <v>273</v>
      </c>
      <c r="K4" t="s">
        <v>318</v>
      </c>
      <c r="N4" s="5" t="s">
        <v>319</v>
      </c>
      <c r="O4" s="5" t="s">
        <v>320</v>
      </c>
      <c r="P4" t="s">
        <v>321</v>
      </c>
      <c r="S4" t="s">
        <v>230</v>
      </c>
      <c r="T4" t="s">
        <v>322</v>
      </c>
      <c r="U4" t="s">
        <v>323</v>
      </c>
      <c r="V4" t="s">
        <v>310</v>
      </c>
      <c r="W4" t="s">
        <v>311</v>
      </c>
      <c r="X4" t="s">
        <v>230</v>
      </c>
      <c r="Y4" t="s">
        <v>230</v>
      </c>
      <c r="AA4" t="s">
        <v>46</v>
      </c>
      <c r="AC4" t="s">
        <v>324</v>
      </c>
      <c r="AE4" t="s">
        <v>325</v>
      </c>
      <c r="AG4" t="s">
        <v>170</v>
      </c>
    </row>
    <row r="5" spans="1:33" x14ac:dyDescent="0.35">
      <c r="A5" t="s">
        <v>326</v>
      </c>
      <c r="B5" t="s">
        <v>327</v>
      </c>
      <c r="C5" t="s">
        <v>328</v>
      </c>
      <c r="D5" t="s">
        <v>329</v>
      </c>
      <c r="E5" t="s">
        <v>330</v>
      </c>
      <c r="F5">
        <v>978</v>
      </c>
      <c r="G5" t="s">
        <v>331</v>
      </c>
      <c r="I5" t="s">
        <v>332</v>
      </c>
      <c r="K5" t="s">
        <v>333</v>
      </c>
      <c r="N5" s="5" t="s">
        <v>334</v>
      </c>
      <c r="O5" s="5" t="s">
        <v>335</v>
      </c>
      <c r="P5" t="s">
        <v>336</v>
      </c>
      <c r="S5" t="s">
        <v>337</v>
      </c>
      <c r="T5" t="s">
        <v>338</v>
      </c>
      <c r="U5" t="s">
        <v>339</v>
      </c>
      <c r="V5" t="s">
        <v>310</v>
      </c>
      <c r="W5" t="s">
        <v>337</v>
      </c>
      <c r="X5" t="s">
        <v>337</v>
      </c>
      <c r="Y5" t="s">
        <v>337</v>
      </c>
      <c r="AA5" t="s">
        <v>48</v>
      </c>
      <c r="AC5" t="s">
        <v>198</v>
      </c>
      <c r="AE5" t="s">
        <v>340</v>
      </c>
      <c r="AG5" t="s">
        <v>341</v>
      </c>
    </row>
    <row r="6" spans="1:33" x14ac:dyDescent="0.35">
      <c r="A6" t="s">
        <v>37</v>
      </c>
      <c r="B6" t="s">
        <v>342</v>
      </c>
      <c r="C6" t="s">
        <v>343</v>
      </c>
      <c r="D6" t="s">
        <v>344</v>
      </c>
      <c r="E6" t="s">
        <v>95</v>
      </c>
      <c r="F6">
        <v>8</v>
      </c>
      <c r="G6" t="s">
        <v>345</v>
      </c>
      <c r="I6" t="s">
        <v>272</v>
      </c>
      <c r="K6" t="s">
        <v>192</v>
      </c>
      <c r="N6" s="5" t="s">
        <v>346</v>
      </c>
      <c r="O6" s="5" t="s">
        <v>347</v>
      </c>
      <c r="P6" t="s">
        <v>348</v>
      </c>
      <c r="S6" t="s">
        <v>349</v>
      </c>
      <c r="T6" t="s">
        <v>350</v>
      </c>
      <c r="U6" t="s">
        <v>351</v>
      </c>
      <c r="V6" t="s">
        <v>310</v>
      </c>
      <c r="W6" t="s">
        <v>349</v>
      </c>
      <c r="X6" t="s">
        <v>349</v>
      </c>
      <c r="Y6" t="s">
        <v>349</v>
      </c>
      <c r="AA6" t="s">
        <v>171</v>
      </c>
      <c r="AC6" t="s">
        <v>352</v>
      </c>
      <c r="AE6" t="s">
        <v>168</v>
      </c>
      <c r="AG6" t="s">
        <v>353</v>
      </c>
    </row>
    <row r="7" spans="1:33" x14ac:dyDescent="0.35">
      <c r="A7" t="s">
        <v>354</v>
      </c>
      <c r="B7" t="s">
        <v>355</v>
      </c>
      <c r="C7" t="s">
        <v>356</v>
      </c>
      <c r="D7" t="s">
        <v>357</v>
      </c>
      <c r="E7" t="s">
        <v>358</v>
      </c>
      <c r="F7">
        <v>12</v>
      </c>
      <c r="G7" t="s">
        <v>359</v>
      </c>
      <c r="I7" t="s">
        <v>192</v>
      </c>
      <c r="K7" t="s">
        <v>360</v>
      </c>
      <c r="N7" s="5" t="s">
        <v>361</v>
      </c>
      <c r="O7" s="5" t="s">
        <v>362</v>
      </c>
      <c r="P7" t="s">
        <v>363</v>
      </c>
      <c r="S7" t="s">
        <v>233</v>
      </c>
      <c r="T7" t="s">
        <v>364</v>
      </c>
      <c r="U7" t="s">
        <v>365</v>
      </c>
      <c r="V7" t="s">
        <v>310</v>
      </c>
      <c r="W7" t="s">
        <v>366</v>
      </c>
      <c r="X7" t="s">
        <v>233</v>
      </c>
      <c r="Y7" t="s">
        <v>233</v>
      </c>
      <c r="AA7" t="s">
        <v>192</v>
      </c>
      <c r="AC7" t="s">
        <v>231</v>
      </c>
      <c r="AE7" t="s">
        <v>231</v>
      </c>
      <c r="AG7" t="s">
        <v>231</v>
      </c>
    </row>
    <row r="8" spans="1:33" x14ac:dyDescent="0.35">
      <c r="A8" t="s">
        <v>367</v>
      </c>
      <c r="B8" t="s">
        <v>368</v>
      </c>
      <c r="C8" t="s">
        <v>369</v>
      </c>
      <c r="D8" t="s">
        <v>370</v>
      </c>
      <c r="E8" t="s">
        <v>98</v>
      </c>
      <c r="F8">
        <v>840</v>
      </c>
      <c r="G8" t="s">
        <v>302</v>
      </c>
      <c r="N8" s="5" t="s">
        <v>371</v>
      </c>
      <c r="O8" s="5" t="s">
        <v>372</v>
      </c>
      <c r="P8" t="s">
        <v>373</v>
      </c>
      <c r="S8" t="s">
        <v>374</v>
      </c>
      <c r="T8" t="s">
        <v>375</v>
      </c>
      <c r="U8" t="s">
        <v>376</v>
      </c>
      <c r="V8" t="s">
        <v>310</v>
      </c>
      <c r="W8" t="s">
        <v>366</v>
      </c>
      <c r="X8" t="s">
        <v>374</v>
      </c>
      <c r="Y8" t="s">
        <v>374</v>
      </c>
      <c r="AA8" t="s">
        <v>169</v>
      </c>
      <c r="AC8" t="s">
        <v>192</v>
      </c>
    </row>
    <row r="9" spans="1:33" x14ac:dyDescent="0.35">
      <c r="A9" t="s">
        <v>377</v>
      </c>
      <c r="B9" t="s">
        <v>378</v>
      </c>
      <c r="C9" t="s">
        <v>379</v>
      </c>
      <c r="D9" t="s">
        <v>380</v>
      </c>
      <c r="E9" t="s">
        <v>330</v>
      </c>
      <c r="F9">
        <v>978</v>
      </c>
      <c r="G9" t="s">
        <v>331</v>
      </c>
      <c r="I9" s="1" t="s">
        <v>381</v>
      </c>
      <c r="N9" s="5" t="s">
        <v>382</v>
      </c>
      <c r="O9" s="5" t="s">
        <v>383</v>
      </c>
      <c r="P9" t="s">
        <v>384</v>
      </c>
      <c r="S9" t="s">
        <v>237</v>
      </c>
      <c r="T9" t="s">
        <v>385</v>
      </c>
      <c r="U9" t="s">
        <v>386</v>
      </c>
      <c r="V9" t="s">
        <v>310</v>
      </c>
      <c r="W9" t="s">
        <v>366</v>
      </c>
      <c r="X9" t="s">
        <v>387</v>
      </c>
      <c r="Y9" t="s">
        <v>237</v>
      </c>
      <c r="AA9" t="s">
        <v>231</v>
      </c>
    </row>
    <row r="10" spans="1:33" x14ac:dyDescent="0.35">
      <c r="A10" t="s">
        <v>388</v>
      </c>
      <c r="B10" t="s">
        <v>389</v>
      </c>
      <c r="C10" t="s">
        <v>390</v>
      </c>
      <c r="D10" t="s">
        <v>391</v>
      </c>
      <c r="E10" t="s">
        <v>392</v>
      </c>
      <c r="F10">
        <v>973</v>
      </c>
      <c r="G10" t="s">
        <v>393</v>
      </c>
      <c r="I10" s="81" t="s">
        <v>287</v>
      </c>
      <c r="J10" s="81" t="s">
        <v>288</v>
      </c>
      <c r="K10" s="82" t="s">
        <v>186</v>
      </c>
      <c r="N10" s="5" t="s">
        <v>394</v>
      </c>
      <c r="O10" s="5" t="s">
        <v>395</v>
      </c>
      <c r="P10" t="s">
        <v>396</v>
      </c>
      <c r="S10" t="s">
        <v>238</v>
      </c>
      <c r="T10" t="s">
        <v>397</v>
      </c>
      <c r="U10" t="s">
        <v>398</v>
      </c>
      <c r="V10" t="s">
        <v>310</v>
      </c>
      <c r="W10" t="s">
        <v>366</v>
      </c>
      <c r="X10" t="s">
        <v>387</v>
      </c>
      <c r="Y10" t="s">
        <v>238</v>
      </c>
    </row>
    <row r="11" spans="1:33" x14ac:dyDescent="0.35">
      <c r="A11" t="s">
        <v>399</v>
      </c>
      <c r="B11" t="s">
        <v>400</v>
      </c>
      <c r="C11" t="s">
        <v>401</v>
      </c>
      <c r="D11" t="s">
        <v>402</v>
      </c>
      <c r="E11" t="s">
        <v>403</v>
      </c>
      <c r="F11">
        <v>951</v>
      </c>
      <c r="G11" t="s">
        <v>404</v>
      </c>
      <c r="I11" s="2" t="s">
        <v>405</v>
      </c>
      <c r="J11" s="2">
        <v>784</v>
      </c>
      <c r="K11" s="3" t="s">
        <v>406</v>
      </c>
      <c r="N11" s="5" t="s">
        <v>407</v>
      </c>
      <c r="O11" s="5" t="s">
        <v>408</v>
      </c>
      <c r="P11" t="s">
        <v>409</v>
      </c>
      <c r="S11" t="s">
        <v>410</v>
      </c>
      <c r="T11" t="s">
        <v>411</v>
      </c>
      <c r="U11" t="s">
        <v>412</v>
      </c>
      <c r="V11" t="s">
        <v>310</v>
      </c>
      <c r="W11" t="s">
        <v>366</v>
      </c>
      <c r="X11" t="s">
        <v>387</v>
      </c>
      <c r="Y11" t="s">
        <v>410</v>
      </c>
      <c r="AE11" s="1" t="s">
        <v>413</v>
      </c>
    </row>
    <row r="12" spans="1:33" x14ac:dyDescent="0.35">
      <c r="A12" t="s">
        <v>414</v>
      </c>
      <c r="B12" t="s">
        <v>415</v>
      </c>
      <c r="C12" t="s">
        <v>416</v>
      </c>
      <c r="D12" t="s">
        <v>417</v>
      </c>
      <c r="E12" t="s">
        <v>403</v>
      </c>
      <c r="F12">
        <v>951</v>
      </c>
      <c r="G12" t="s">
        <v>404</v>
      </c>
      <c r="I12" s="2" t="s">
        <v>316</v>
      </c>
      <c r="J12" s="2">
        <v>971</v>
      </c>
      <c r="K12" s="3" t="s">
        <v>317</v>
      </c>
      <c r="N12" s="5" t="s">
        <v>418</v>
      </c>
      <c r="O12" s="5" t="s">
        <v>419</v>
      </c>
      <c r="P12" t="s">
        <v>420</v>
      </c>
      <c r="S12" t="s">
        <v>421</v>
      </c>
      <c r="T12" t="s">
        <v>422</v>
      </c>
      <c r="U12" t="s">
        <v>423</v>
      </c>
      <c r="V12" t="s">
        <v>310</v>
      </c>
      <c r="W12" t="s">
        <v>424</v>
      </c>
      <c r="X12" t="s">
        <v>421</v>
      </c>
      <c r="Y12" t="s">
        <v>421</v>
      </c>
      <c r="AE12" t="s">
        <v>425</v>
      </c>
    </row>
    <row r="13" spans="1:33" x14ac:dyDescent="0.35">
      <c r="A13" t="s">
        <v>426</v>
      </c>
      <c r="B13" t="s">
        <v>427</v>
      </c>
      <c r="C13" t="s">
        <v>428</v>
      </c>
      <c r="D13" t="s">
        <v>429</v>
      </c>
      <c r="E13" t="s">
        <v>430</v>
      </c>
      <c r="F13">
        <v>32</v>
      </c>
      <c r="G13" t="s">
        <v>431</v>
      </c>
      <c r="I13" s="2" t="s">
        <v>95</v>
      </c>
      <c r="J13" s="2">
        <v>8</v>
      </c>
      <c r="K13" s="3" t="s">
        <v>345</v>
      </c>
      <c r="N13" s="5" t="s">
        <v>432</v>
      </c>
      <c r="O13" s="5" t="s">
        <v>433</v>
      </c>
      <c r="P13" t="s">
        <v>434</v>
      </c>
      <c r="S13" t="s">
        <v>435</v>
      </c>
      <c r="T13" t="s">
        <v>436</v>
      </c>
      <c r="U13" t="s">
        <v>437</v>
      </c>
      <c r="V13" t="s">
        <v>310</v>
      </c>
      <c r="W13" t="s">
        <v>424</v>
      </c>
      <c r="X13" t="s">
        <v>435</v>
      </c>
      <c r="Y13" t="s">
        <v>435</v>
      </c>
      <c r="AE13" t="s">
        <v>273</v>
      </c>
    </row>
    <row r="14" spans="1:33" x14ac:dyDescent="0.35">
      <c r="A14" t="s">
        <v>438</v>
      </c>
      <c r="B14" t="s">
        <v>439</v>
      </c>
      <c r="C14" t="s">
        <v>440</v>
      </c>
      <c r="D14" t="s">
        <v>441</v>
      </c>
      <c r="E14" t="s">
        <v>442</v>
      </c>
      <c r="F14">
        <v>51</v>
      </c>
      <c r="G14" t="s">
        <v>443</v>
      </c>
      <c r="I14" s="2" t="s">
        <v>442</v>
      </c>
      <c r="J14" s="2">
        <v>51</v>
      </c>
      <c r="K14" s="3" t="s">
        <v>443</v>
      </c>
      <c r="N14" s="5" t="s">
        <v>444</v>
      </c>
      <c r="O14" s="5" t="s">
        <v>445</v>
      </c>
      <c r="P14" t="s">
        <v>446</v>
      </c>
      <c r="S14" t="s">
        <v>447</v>
      </c>
      <c r="T14" t="s">
        <v>448</v>
      </c>
      <c r="U14" t="s">
        <v>449</v>
      </c>
      <c r="V14" t="s">
        <v>310</v>
      </c>
      <c r="W14" t="s">
        <v>424</v>
      </c>
      <c r="X14" t="s">
        <v>447</v>
      </c>
      <c r="Y14" t="s">
        <v>447</v>
      </c>
      <c r="AE14" t="s">
        <v>272</v>
      </c>
    </row>
    <row r="15" spans="1:33" x14ac:dyDescent="0.35">
      <c r="A15" t="s">
        <v>450</v>
      </c>
      <c r="B15" t="s">
        <v>451</v>
      </c>
      <c r="C15" t="s">
        <v>452</v>
      </c>
      <c r="D15" t="s">
        <v>453</v>
      </c>
      <c r="E15" t="s">
        <v>454</v>
      </c>
      <c r="F15">
        <v>533</v>
      </c>
      <c r="G15" t="s">
        <v>455</v>
      </c>
      <c r="I15" s="2" t="s">
        <v>456</v>
      </c>
      <c r="J15" s="2">
        <v>532</v>
      </c>
      <c r="K15" s="3" t="s">
        <v>457</v>
      </c>
      <c r="N15" s="5" t="s">
        <v>458</v>
      </c>
      <c r="O15" s="5" t="s">
        <v>459</v>
      </c>
      <c r="P15" t="s">
        <v>460</v>
      </c>
      <c r="S15" t="s">
        <v>241</v>
      </c>
      <c r="T15" t="s">
        <v>461</v>
      </c>
      <c r="U15" t="s">
        <v>462</v>
      </c>
      <c r="V15" t="s">
        <v>310</v>
      </c>
      <c r="W15" t="s">
        <v>241</v>
      </c>
      <c r="X15" t="s">
        <v>241</v>
      </c>
      <c r="Y15" t="s">
        <v>241</v>
      </c>
      <c r="AE15" t="s">
        <v>463</v>
      </c>
    </row>
    <row r="16" spans="1:33" x14ac:dyDescent="0.35">
      <c r="A16" t="s">
        <v>464</v>
      </c>
      <c r="B16" t="s">
        <v>465</v>
      </c>
      <c r="C16" t="s">
        <v>466</v>
      </c>
      <c r="D16" t="s">
        <v>467</v>
      </c>
      <c r="E16" t="s">
        <v>468</v>
      </c>
      <c r="F16">
        <v>36</v>
      </c>
      <c r="G16" t="s">
        <v>469</v>
      </c>
      <c r="I16" s="2" t="s">
        <v>392</v>
      </c>
      <c r="J16" s="2">
        <v>973</v>
      </c>
      <c r="K16" s="3" t="s">
        <v>393</v>
      </c>
      <c r="N16" s="5" t="s">
        <v>470</v>
      </c>
      <c r="O16" s="5" t="s">
        <v>471</v>
      </c>
      <c r="P16" t="s">
        <v>472</v>
      </c>
      <c r="S16" t="s">
        <v>473</v>
      </c>
      <c r="T16" t="s">
        <v>474</v>
      </c>
      <c r="U16" t="s">
        <v>475</v>
      </c>
      <c r="V16" t="s">
        <v>476</v>
      </c>
      <c r="W16" t="s">
        <v>473</v>
      </c>
      <c r="X16" t="s">
        <v>473</v>
      </c>
      <c r="Y16" t="s">
        <v>473</v>
      </c>
    </row>
    <row r="17" spans="1:25" x14ac:dyDescent="0.35">
      <c r="A17" t="s">
        <v>477</v>
      </c>
      <c r="B17" t="s">
        <v>478</v>
      </c>
      <c r="C17" t="s">
        <v>479</v>
      </c>
      <c r="D17" t="s">
        <v>480</v>
      </c>
      <c r="E17" t="s">
        <v>330</v>
      </c>
      <c r="F17">
        <v>978</v>
      </c>
      <c r="G17" t="s">
        <v>331</v>
      </c>
      <c r="I17" s="2" t="s">
        <v>430</v>
      </c>
      <c r="J17" s="2">
        <v>32</v>
      </c>
      <c r="K17" s="3" t="s">
        <v>431</v>
      </c>
      <c r="N17" s="5" t="s">
        <v>481</v>
      </c>
      <c r="O17" s="5" t="s">
        <v>482</v>
      </c>
      <c r="P17" t="s">
        <v>483</v>
      </c>
      <c r="S17" t="s">
        <v>484</v>
      </c>
      <c r="T17" t="s">
        <v>485</v>
      </c>
      <c r="U17" t="s">
        <v>486</v>
      </c>
      <c r="V17" t="s">
        <v>487</v>
      </c>
      <c r="W17" t="s">
        <v>488</v>
      </c>
      <c r="X17" t="s">
        <v>489</v>
      </c>
      <c r="Y17" t="s">
        <v>484</v>
      </c>
    </row>
    <row r="18" spans="1:25" x14ac:dyDescent="0.35">
      <c r="A18" t="s">
        <v>490</v>
      </c>
      <c r="B18" t="s">
        <v>491</v>
      </c>
      <c r="C18" t="s">
        <v>492</v>
      </c>
      <c r="D18" t="s">
        <v>493</v>
      </c>
      <c r="E18" t="s">
        <v>494</v>
      </c>
      <c r="F18">
        <v>944</v>
      </c>
      <c r="G18" t="s">
        <v>495</v>
      </c>
      <c r="I18" s="2" t="s">
        <v>468</v>
      </c>
      <c r="J18" s="2">
        <v>36</v>
      </c>
      <c r="K18" s="3" t="s">
        <v>469</v>
      </c>
      <c r="N18" s="5" t="s">
        <v>496</v>
      </c>
      <c r="O18" s="5" t="s">
        <v>497</v>
      </c>
      <c r="P18" t="s">
        <v>498</v>
      </c>
      <c r="S18" t="s">
        <v>499</v>
      </c>
      <c r="T18" t="s">
        <v>500</v>
      </c>
      <c r="U18" t="s">
        <v>501</v>
      </c>
      <c r="V18" t="s">
        <v>487</v>
      </c>
      <c r="W18" t="s">
        <v>488</v>
      </c>
      <c r="X18" t="s">
        <v>489</v>
      </c>
      <c r="Y18" t="s">
        <v>499</v>
      </c>
    </row>
    <row r="19" spans="1:25" x14ac:dyDescent="0.35">
      <c r="A19" t="s">
        <v>502</v>
      </c>
      <c r="B19" t="s">
        <v>503</v>
      </c>
      <c r="C19" t="s">
        <v>504</v>
      </c>
      <c r="D19" t="s">
        <v>505</v>
      </c>
      <c r="E19" t="s">
        <v>506</v>
      </c>
      <c r="F19">
        <v>44</v>
      </c>
      <c r="G19" t="s">
        <v>507</v>
      </c>
      <c r="I19" s="2" t="s">
        <v>454</v>
      </c>
      <c r="J19" s="2">
        <v>533</v>
      </c>
      <c r="K19" s="3" t="s">
        <v>455</v>
      </c>
      <c r="N19" s="5" t="s">
        <v>508</v>
      </c>
      <c r="O19" s="5" t="s">
        <v>509</v>
      </c>
      <c r="P19" t="s">
        <v>510</v>
      </c>
      <c r="S19" t="s">
        <v>511</v>
      </c>
      <c r="T19" t="s">
        <v>512</v>
      </c>
      <c r="U19" t="s">
        <v>513</v>
      </c>
      <c r="V19" t="s">
        <v>487</v>
      </c>
      <c r="W19" t="s">
        <v>488</v>
      </c>
      <c r="X19" t="s">
        <v>511</v>
      </c>
      <c r="Y19" t="s">
        <v>511</v>
      </c>
    </row>
    <row r="20" spans="1:25" x14ac:dyDescent="0.35">
      <c r="A20" t="s">
        <v>514</v>
      </c>
      <c r="B20" t="s">
        <v>515</v>
      </c>
      <c r="C20" t="s">
        <v>516</v>
      </c>
      <c r="D20" t="s">
        <v>517</v>
      </c>
      <c r="E20" t="s">
        <v>518</v>
      </c>
      <c r="F20">
        <v>48</v>
      </c>
      <c r="G20" t="s">
        <v>519</v>
      </c>
      <c r="I20" s="2" t="s">
        <v>494</v>
      </c>
      <c r="J20" s="2">
        <v>944</v>
      </c>
      <c r="K20" s="3" t="s">
        <v>495</v>
      </c>
      <c r="N20" s="5" t="s">
        <v>520</v>
      </c>
      <c r="O20" s="5" t="s">
        <v>521</v>
      </c>
      <c r="P20" t="s">
        <v>522</v>
      </c>
      <c r="S20" t="s">
        <v>235</v>
      </c>
      <c r="T20" t="s">
        <v>523</v>
      </c>
      <c r="U20" t="s">
        <v>524</v>
      </c>
      <c r="V20" t="s">
        <v>487</v>
      </c>
      <c r="W20" t="s">
        <v>488</v>
      </c>
      <c r="X20" t="s">
        <v>525</v>
      </c>
      <c r="Y20" t="s">
        <v>235</v>
      </c>
    </row>
    <row r="21" spans="1:25" x14ac:dyDescent="0.35">
      <c r="A21" t="s">
        <v>526</v>
      </c>
      <c r="B21" t="s">
        <v>527</v>
      </c>
      <c r="C21" t="s">
        <v>528</v>
      </c>
      <c r="D21" t="s">
        <v>529</v>
      </c>
      <c r="E21" t="s">
        <v>530</v>
      </c>
      <c r="F21">
        <v>50</v>
      </c>
      <c r="G21" t="s">
        <v>531</v>
      </c>
      <c r="I21" s="2" t="s">
        <v>532</v>
      </c>
      <c r="J21" s="2">
        <v>977</v>
      </c>
      <c r="K21" s="3" t="s">
        <v>533</v>
      </c>
      <c r="N21" s="5" t="s">
        <v>534</v>
      </c>
      <c r="O21" s="5" t="s">
        <v>535</v>
      </c>
      <c r="P21" t="s">
        <v>536</v>
      </c>
      <c r="S21" t="s">
        <v>537</v>
      </c>
      <c r="T21" t="s">
        <v>538</v>
      </c>
      <c r="U21" t="s">
        <v>539</v>
      </c>
      <c r="V21" t="s">
        <v>487</v>
      </c>
      <c r="W21" t="s">
        <v>488</v>
      </c>
      <c r="X21" t="s">
        <v>525</v>
      </c>
      <c r="Y21" t="s">
        <v>537</v>
      </c>
    </row>
    <row r="22" spans="1:25" x14ac:dyDescent="0.35">
      <c r="A22" t="s">
        <v>540</v>
      </c>
      <c r="B22" t="s">
        <v>541</v>
      </c>
      <c r="C22" t="s">
        <v>542</v>
      </c>
      <c r="D22" t="s">
        <v>543</v>
      </c>
      <c r="E22" t="s">
        <v>544</v>
      </c>
      <c r="F22">
        <v>52</v>
      </c>
      <c r="G22" t="s">
        <v>545</v>
      </c>
      <c r="I22" s="2" t="s">
        <v>544</v>
      </c>
      <c r="J22" s="2">
        <v>52</v>
      </c>
      <c r="K22" s="3" t="s">
        <v>545</v>
      </c>
      <c r="N22" s="5" t="s">
        <v>546</v>
      </c>
      <c r="O22" s="5" t="s">
        <v>547</v>
      </c>
      <c r="P22" t="s">
        <v>548</v>
      </c>
      <c r="S22" t="s">
        <v>549</v>
      </c>
      <c r="T22" t="s">
        <v>550</v>
      </c>
      <c r="U22" t="s">
        <v>551</v>
      </c>
      <c r="V22" t="s">
        <v>487</v>
      </c>
      <c r="W22" t="s">
        <v>488</v>
      </c>
      <c r="X22" t="s">
        <v>525</v>
      </c>
      <c r="Y22" t="s">
        <v>552</v>
      </c>
    </row>
    <row r="23" spans="1:25" x14ac:dyDescent="0.35">
      <c r="A23" t="s">
        <v>553</v>
      </c>
      <c r="B23" t="s">
        <v>554</v>
      </c>
      <c r="C23" t="s">
        <v>555</v>
      </c>
      <c r="D23" t="s">
        <v>556</v>
      </c>
      <c r="E23" t="s">
        <v>557</v>
      </c>
      <c r="F23">
        <v>974</v>
      </c>
      <c r="G23" t="s">
        <v>558</v>
      </c>
      <c r="I23" s="2" t="s">
        <v>530</v>
      </c>
      <c r="J23" s="2">
        <v>50</v>
      </c>
      <c r="K23" s="3" t="s">
        <v>531</v>
      </c>
      <c r="N23" s="5" t="s">
        <v>559</v>
      </c>
      <c r="O23" s="5" t="s">
        <v>560</v>
      </c>
      <c r="P23" t="s">
        <v>561</v>
      </c>
      <c r="S23" t="s">
        <v>242</v>
      </c>
      <c r="T23" t="s">
        <v>562</v>
      </c>
      <c r="U23" t="s">
        <v>563</v>
      </c>
      <c r="V23" t="s">
        <v>487</v>
      </c>
      <c r="W23" t="s">
        <v>488</v>
      </c>
      <c r="X23" t="s">
        <v>525</v>
      </c>
      <c r="Y23" t="s">
        <v>552</v>
      </c>
    </row>
    <row r="24" spans="1:25" x14ac:dyDescent="0.35">
      <c r="A24" t="s">
        <v>564</v>
      </c>
      <c r="B24" t="s">
        <v>565</v>
      </c>
      <c r="C24" t="s">
        <v>566</v>
      </c>
      <c r="D24" t="s">
        <v>567</v>
      </c>
      <c r="E24" t="s">
        <v>330</v>
      </c>
      <c r="F24">
        <v>978</v>
      </c>
      <c r="G24" t="s">
        <v>331</v>
      </c>
      <c r="I24" s="2" t="s">
        <v>568</v>
      </c>
      <c r="J24" s="2">
        <v>975</v>
      </c>
      <c r="K24" s="3" t="s">
        <v>569</v>
      </c>
      <c r="N24" s="5" t="s">
        <v>570</v>
      </c>
      <c r="O24" s="5" t="s">
        <v>571</v>
      </c>
      <c r="P24" t="s">
        <v>572</v>
      </c>
      <c r="S24" t="s">
        <v>573</v>
      </c>
      <c r="T24" t="s">
        <v>574</v>
      </c>
      <c r="U24" t="s">
        <v>575</v>
      </c>
      <c r="V24" t="s">
        <v>487</v>
      </c>
      <c r="W24" t="s">
        <v>488</v>
      </c>
      <c r="X24" t="s">
        <v>525</v>
      </c>
      <c r="Y24" t="s">
        <v>573</v>
      </c>
    </row>
    <row r="25" spans="1:25" x14ac:dyDescent="0.35">
      <c r="A25" t="s">
        <v>576</v>
      </c>
      <c r="B25" t="s">
        <v>577</v>
      </c>
      <c r="C25" t="s">
        <v>578</v>
      </c>
      <c r="D25" t="s">
        <v>579</v>
      </c>
      <c r="E25" t="s">
        <v>580</v>
      </c>
      <c r="F25">
        <v>84</v>
      </c>
      <c r="G25" t="s">
        <v>581</v>
      </c>
      <c r="I25" s="2" t="s">
        <v>518</v>
      </c>
      <c r="J25" s="2">
        <v>48</v>
      </c>
      <c r="K25" s="3" t="s">
        <v>519</v>
      </c>
      <c r="N25" s="5" t="s">
        <v>582</v>
      </c>
      <c r="O25" s="5" t="s">
        <v>583</v>
      </c>
      <c r="P25" t="s">
        <v>584</v>
      </c>
      <c r="S25" t="s">
        <v>585</v>
      </c>
      <c r="T25" t="s">
        <v>586</v>
      </c>
      <c r="U25" t="s">
        <v>587</v>
      </c>
      <c r="V25" t="s">
        <v>487</v>
      </c>
      <c r="W25" t="s">
        <v>488</v>
      </c>
      <c r="X25" t="s">
        <v>525</v>
      </c>
      <c r="Y25" t="s">
        <v>585</v>
      </c>
    </row>
    <row r="26" spans="1:25" x14ac:dyDescent="0.35">
      <c r="A26" t="s">
        <v>588</v>
      </c>
      <c r="B26" t="s">
        <v>589</v>
      </c>
      <c r="C26" t="s">
        <v>590</v>
      </c>
      <c r="D26" t="s">
        <v>591</v>
      </c>
      <c r="E26" t="s">
        <v>592</v>
      </c>
      <c r="F26">
        <v>952</v>
      </c>
      <c r="G26" t="s">
        <v>593</v>
      </c>
      <c r="I26" s="2" t="s">
        <v>594</v>
      </c>
      <c r="J26" s="2">
        <v>108</v>
      </c>
      <c r="K26" s="3" t="s">
        <v>595</v>
      </c>
      <c r="N26" s="5" t="s">
        <v>596</v>
      </c>
      <c r="O26" s="5" t="s">
        <v>597</v>
      </c>
      <c r="P26" t="s">
        <v>598</v>
      </c>
      <c r="S26" t="s">
        <v>599</v>
      </c>
      <c r="T26" t="s">
        <v>600</v>
      </c>
      <c r="U26" t="s">
        <v>601</v>
      </c>
      <c r="V26" t="s">
        <v>487</v>
      </c>
      <c r="W26" t="s">
        <v>602</v>
      </c>
      <c r="X26" t="s">
        <v>599</v>
      </c>
      <c r="Y26" t="s">
        <v>599</v>
      </c>
    </row>
    <row r="27" spans="1:25" x14ac:dyDescent="0.35">
      <c r="A27" t="s">
        <v>603</v>
      </c>
      <c r="B27" t="s">
        <v>604</v>
      </c>
      <c r="C27" t="s">
        <v>605</v>
      </c>
      <c r="D27" t="s">
        <v>606</v>
      </c>
      <c r="E27" t="s">
        <v>607</v>
      </c>
      <c r="F27">
        <v>60</v>
      </c>
      <c r="G27" t="s">
        <v>608</v>
      </c>
      <c r="I27" s="2" t="s">
        <v>607</v>
      </c>
      <c r="J27" s="2">
        <v>60</v>
      </c>
      <c r="K27" s="3" t="s">
        <v>608</v>
      </c>
      <c r="N27" s="5" t="s">
        <v>609</v>
      </c>
      <c r="O27" s="5" t="s">
        <v>610</v>
      </c>
      <c r="P27" t="s">
        <v>611</v>
      </c>
      <c r="S27" t="s">
        <v>612</v>
      </c>
      <c r="T27" t="s">
        <v>613</v>
      </c>
      <c r="U27" t="s">
        <v>614</v>
      </c>
      <c r="V27" t="s">
        <v>487</v>
      </c>
      <c r="W27" t="s">
        <v>602</v>
      </c>
      <c r="X27" t="s">
        <v>612</v>
      </c>
      <c r="Y27" t="s">
        <v>612</v>
      </c>
    </row>
    <row r="28" spans="1:25" x14ac:dyDescent="0.35">
      <c r="A28" t="s">
        <v>615</v>
      </c>
      <c r="B28" t="s">
        <v>616</v>
      </c>
      <c r="C28" t="s">
        <v>617</v>
      </c>
      <c r="D28" t="s">
        <v>618</v>
      </c>
      <c r="E28" t="s">
        <v>617</v>
      </c>
      <c r="F28">
        <v>64</v>
      </c>
      <c r="G28" t="s">
        <v>619</v>
      </c>
      <c r="I28" s="2" t="s">
        <v>620</v>
      </c>
      <c r="J28" s="2">
        <v>96</v>
      </c>
      <c r="K28" s="3" t="s">
        <v>621</v>
      </c>
      <c r="N28" s="5" t="s">
        <v>622</v>
      </c>
      <c r="O28" s="5" t="s">
        <v>623</v>
      </c>
      <c r="P28" t="s">
        <v>624</v>
      </c>
      <c r="S28" t="s">
        <v>625</v>
      </c>
      <c r="T28" t="s">
        <v>626</v>
      </c>
      <c r="U28" t="s">
        <v>627</v>
      </c>
      <c r="V28" t="s">
        <v>487</v>
      </c>
      <c r="W28" t="s">
        <v>625</v>
      </c>
      <c r="X28" t="s">
        <v>625</v>
      </c>
      <c r="Y28" t="s">
        <v>625</v>
      </c>
    </row>
    <row r="29" spans="1:25" x14ac:dyDescent="0.35">
      <c r="A29" t="s">
        <v>628</v>
      </c>
      <c r="B29" t="s">
        <v>629</v>
      </c>
      <c r="C29" t="s">
        <v>630</v>
      </c>
      <c r="D29" t="s">
        <v>631</v>
      </c>
      <c r="E29" t="s">
        <v>632</v>
      </c>
      <c r="F29">
        <v>68</v>
      </c>
      <c r="G29" t="s">
        <v>633</v>
      </c>
      <c r="I29" s="2" t="s">
        <v>632</v>
      </c>
      <c r="J29" s="2">
        <v>68</v>
      </c>
      <c r="K29" s="3" t="s">
        <v>633</v>
      </c>
      <c r="N29" s="5" t="s">
        <v>634</v>
      </c>
      <c r="O29" s="5" t="s">
        <v>635</v>
      </c>
      <c r="P29" t="s">
        <v>636</v>
      </c>
      <c r="S29" t="s">
        <v>637</v>
      </c>
      <c r="T29" t="s">
        <v>638</v>
      </c>
      <c r="U29" t="s">
        <v>639</v>
      </c>
      <c r="V29" t="s">
        <v>487</v>
      </c>
      <c r="W29" t="s">
        <v>637</v>
      </c>
      <c r="X29" t="s">
        <v>637</v>
      </c>
      <c r="Y29" t="s">
        <v>637</v>
      </c>
    </row>
    <row r="30" spans="1:25" x14ac:dyDescent="0.35">
      <c r="A30" t="s">
        <v>640</v>
      </c>
      <c r="B30" t="s">
        <v>641</v>
      </c>
      <c r="C30" t="s">
        <v>642</v>
      </c>
      <c r="D30" t="s">
        <v>643</v>
      </c>
      <c r="E30" t="s">
        <v>532</v>
      </c>
      <c r="F30">
        <v>977</v>
      </c>
      <c r="G30" t="s">
        <v>533</v>
      </c>
      <c r="I30" s="2" t="s">
        <v>644</v>
      </c>
      <c r="J30" s="2">
        <v>986</v>
      </c>
      <c r="K30" s="3" t="s">
        <v>645</v>
      </c>
      <c r="N30" s="5" t="s">
        <v>646</v>
      </c>
      <c r="O30" s="5" t="s">
        <v>647</v>
      </c>
      <c r="P30" t="s">
        <v>648</v>
      </c>
      <c r="S30" t="s">
        <v>243</v>
      </c>
      <c r="T30" t="s">
        <v>243</v>
      </c>
      <c r="U30" t="s">
        <v>243</v>
      </c>
      <c r="V30" t="s">
        <v>243</v>
      </c>
      <c r="W30" t="s">
        <v>243</v>
      </c>
      <c r="X30" t="s">
        <v>243</v>
      </c>
      <c r="Y30" t="s">
        <v>243</v>
      </c>
    </row>
    <row r="31" spans="1:25" x14ac:dyDescent="0.35">
      <c r="A31" t="s">
        <v>649</v>
      </c>
      <c r="B31" t="s">
        <v>650</v>
      </c>
      <c r="C31" t="s">
        <v>651</v>
      </c>
      <c r="D31" t="s">
        <v>652</v>
      </c>
      <c r="E31" t="s">
        <v>653</v>
      </c>
      <c r="F31">
        <v>72</v>
      </c>
      <c r="G31" t="s">
        <v>654</v>
      </c>
      <c r="I31" s="2" t="s">
        <v>506</v>
      </c>
      <c r="J31" s="2">
        <v>44</v>
      </c>
      <c r="K31" s="3" t="s">
        <v>507</v>
      </c>
      <c r="N31" s="5" t="s">
        <v>655</v>
      </c>
      <c r="O31" s="5" t="s">
        <v>656</v>
      </c>
      <c r="P31" t="s">
        <v>657</v>
      </c>
    </row>
    <row r="32" spans="1:25" x14ac:dyDescent="0.35">
      <c r="A32" t="s">
        <v>658</v>
      </c>
      <c r="B32" t="s">
        <v>659</v>
      </c>
      <c r="C32" t="s">
        <v>660</v>
      </c>
      <c r="D32" t="s">
        <v>661</v>
      </c>
      <c r="E32" t="s">
        <v>644</v>
      </c>
      <c r="F32">
        <v>986</v>
      </c>
      <c r="G32" t="s">
        <v>645</v>
      </c>
      <c r="I32" s="2" t="s">
        <v>617</v>
      </c>
      <c r="J32" s="2">
        <v>64</v>
      </c>
      <c r="K32" s="3" t="s">
        <v>619</v>
      </c>
      <c r="N32" s="5" t="s">
        <v>662</v>
      </c>
      <c r="O32" s="5" t="s">
        <v>663</v>
      </c>
      <c r="P32" t="s">
        <v>664</v>
      </c>
    </row>
    <row r="33" spans="1:16" x14ac:dyDescent="0.35">
      <c r="A33" t="s">
        <v>665</v>
      </c>
      <c r="B33" t="s">
        <v>666</v>
      </c>
      <c r="C33" t="s">
        <v>667</v>
      </c>
      <c r="D33" t="s">
        <v>668</v>
      </c>
      <c r="E33" t="s">
        <v>98</v>
      </c>
      <c r="F33">
        <v>840</v>
      </c>
      <c r="G33" t="s">
        <v>302</v>
      </c>
      <c r="I33" s="2" t="s">
        <v>653</v>
      </c>
      <c r="J33" s="2">
        <v>72</v>
      </c>
      <c r="K33" s="3" t="s">
        <v>654</v>
      </c>
      <c r="N33" s="5" t="s">
        <v>669</v>
      </c>
      <c r="O33" s="5" t="s">
        <v>670</v>
      </c>
      <c r="P33" t="s">
        <v>671</v>
      </c>
    </row>
    <row r="34" spans="1:16" x14ac:dyDescent="0.35">
      <c r="A34" t="s">
        <v>672</v>
      </c>
      <c r="B34" t="s">
        <v>673</v>
      </c>
      <c r="C34" t="s">
        <v>674</v>
      </c>
      <c r="D34" t="s">
        <v>675</v>
      </c>
      <c r="E34" t="s">
        <v>98</v>
      </c>
      <c r="F34">
        <v>840</v>
      </c>
      <c r="G34" t="s">
        <v>302</v>
      </c>
      <c r="I34" s="2" t="s">
        <v>557</v>
      </c>
      <c r="J34" s="2">
        <v>974</v>
      </c>
      <c r="K34" s="3" t="s">
        <v>558</v>
      </c>
      <c r="N34" s="5" t="s">
        <v>676</v>
      </c>
      <c r="O34" s="5" t="s">
        <v>677</v>
      </c>
      <c r="P34" t="s">
        <v>678</v>
      </c>
    </row>
    <row r="35" spans="1:16" x14ac:dyDescent="0.35">
      <c r="A35" t="s">
        <v>679</v>
      </c>
      <c r="B35" t="s">
        <v>680</v>
      </c>
      <c r="C35" t="s">
        <v>681</v>
      </c>
      <c r="D35" t="s">
        <v>682</v>
      </c>
      <c r="E35" t="s">
        <v>620</v>
      </c>
      <c r="F35">
        <v>96</v>
      </c>
      <c r="G35" t="s">
        <v>621</v>
      </c>
      <c r="I35" s="2" t="s">
        <v>580</v>
      </c>
      <c r="J35" s="2">
        <v>84</v>
      </c>
      <c r="K35" s="3" t="s">
        <v>581</v>
      </c>
      <c r="N35" s="5" t="s">
        <v>683</v>
      </c>
      <c r="O35" s="5" t="s">
        <v>199</v>
      </c>
      <c r="P35" t="s">
        <v>103</v>
      </c>
    </row>
    <row r="36" spans="1:16" x14ac:dyDescent="0.35">
      <c r="A36" t="s">
        <v>684</v>
      </c>
      <c r="B36" t="s">
        <v>685</v>
      </c>
      <c r="C36" t="s">
        <v>686</v>
      </c>
      <c r="D36" t="s">
        <v>687</v>
      </c>
      <c r="E36" t="s">
        <v>568</v>
      </c>
      <c r="F36">
        <v>975</v>
      </c>
      <c r="G36" t="s">
        <v>569</v>
      </c>
      <c r="I36" s="2" t="s">
        <v>688</v>
      </c>
      <c r="J36" s="2">
        <v>124</v>
      </c>
      <c r="K36" s="3" t="s">
        <v>689</v>
      </c>
      <c r="N36" s="5" t="s">
        <v>690</v>
      </c>
      <c r="O36" s="5" t="s">
        <v>691</v>
      </c>
      <c r="P36" t="s">
        <v>692</v>
      </c>
    </row>
    <row r="37" spans="1:16" x14ac:dyDescent="0.35">
      <c r="A37" t="s">
        <v>693</v>
      </c>
      <c r="B37" t="s">
        <v>694</v>
      </c>
      <c r="C37" t="s">
        <v>695</v>
      </c>
      <c r="D37" t="s">
        <v>696</v>
      </c>
      <c r="E37" t="s">
        <v>592</v>
      </c>
      <c r="F37">
        <v>952</v>
      </c>
      <c r="G37" t="s">
        <v>593</v>
      </c>
      <c r="I37" s="2" t="s">
        <v>697</v>
      </c>
      <c r="J37" s="2">
        <v>976</v>
      </c>
      <c r="K37" s="3" t="s">
        <v>698</v>
      </c>
      <c r="N37" s="5" t="s">
        <v>699</v>
      </c>
      <c r="O37" s="5" t="s">
        <v>200</v>
      </c>
      <c r="P37" t="s">
        <v>700</v>
      </c>
    </row>
    <row r="38" spans="1:16" x14ac:dyDescent="0.35">
      <c r="A38" t="s">
        <v>701</v>
      </c>
      <c r="B38" t="s">
        <v>702</v>
      </c>
      <c r="C38" t="s">
        <v>703</v>
      </c>
      <c r="D38" t="s">
        <v>704</v>
      </c>
      <c r="E38" t="s">
        <v>594</v>
      </c>
      <c r="F38">
        <v>108</v>
      </c>
      <c r="G38" t="s">
        <v>595</v>
      </c>
      <c r="I38" s="2" t="s">
        <v>705</v>
      </c>
      <c r="J38" s="2">
        <v>756</v>
      </c>
      <c r="K38" s="3" t="s">
        <v>706</v>
      </c>
      <c r="N38" s="5" t="s">
        <v>707</v>
      </c>
      <c r="O38" s="5" t="s">
        <v>708</v>
      </c>
      <c r="P38" t="s">
        <v>709</v>
      </c>
    </row>
    <row r="39" spans="1:16" x14ac:dyDescent="0.35">
      <c r="A39" t="s">
        <v>710</v>
      </c>
      <c r="B39" t="s">
        <v>711</v>
      </c>
      <c r="C39" t="s">
        <v>712</v>
      </c>
      <c r="D39" t="s">
        <v>713</v>
      </c>
      <c r="E39" t="s">
        <v>714</v>
      </c>
      <c r="F39">
        <v>116</v>
      </c>
      <c r="G39" t="s">
        <v>715</v>
      </c>
      <c r="I39" s="2" t="s">
        <v>716</v>
      </c>
      <c r="J39" s="2">
        <v>990</v>
      </c>
      <c r="K39" s="3" t="s">
        <v>717</v>
      </c>
      <c r="N39" s="5" t="s">
        <v>718</v>
      </c>
      <c r="O39" s="5" t="s">
        <v>719</v>
      </c>
      <c r="P39" t="s">
        <v>720</v>
      </c>
    </row>
    <row r="40" spans="1:16" x14ac:dyDescent="0.35">
      <c r="A40" t="s">
        <v>721</v>
      </c>
      <c r="B40" t="s">
        <v>722</v>
      </c>
      <c r="C40" t="s">
        <v>723</v>
      </c>
      <c r="D40" t="s">
        <v>724</v>
      </c>
      <c r="E40" t="s">
        <v>725</v>
      </c>
      <c r="F40">
        <v>950</v>
      </c>
      <c r="G40" t="s">
        <v>726</v>
      </c>
      <c r="I40" s="2" t="s">
        <v>727</v>
      </c>
      <c r="J40" s="2">
        <v>0</v>
      </c>
      <c r="K40" s="3" t="s">
        <v>728</v>
      </c>
      <c r="N40" s="5" t="s">
        <v>729</v>
      </c>
      <c r="O40" s="5" t="s">
        <v>730</v>
      </c>
      <c r="P40" t="s">
        <v>731</v>
      </c>
    </row>
    <row r="41" spans="1:16" x14ac:dyDescent="0.35">
      <c r="A41" t="s">
        <v>732</v>
      </c>
      <c r="B41" t="s">
        <v>733</v>
      </c>
      <c r="C41" t="s">
        <v>734</v>
      </c>
      <c r="D41" t="s">
        <v>735</v>
      </c>
      <c r="E41" t="s">
        <v>688</v>
      </c>
      <c r="F41">
        <v>124</v>
      </c>
      <c r="G41" t="s">
        <v>689</v>
      </c>
      <c r="I41" s="2" t="s">
        <v>736</v>
      </c>
      <c r="J41" s="2">
        <v>170</v>
      </c>
      <c r="K41" s="3" t="s">
        <v>737</v>
      </c>
      <c r="N41" s="5" t="s">
        <v>738</v>
      </c>
      <c r="O41" s="5" t="s">
        <v>739</v>
      </c>
      <c r="P41" t="s">
        <v>740</v>
      </c>
    </row>
    <row r="42" spans="1:16" x14ac:dyDescent="0.35">
      <c r="A42" t="s">
        <v>741</v>
      </c>
      <c r="B42" t="s">
        <v>742</v>
      </c>
      <c r="C42" t="s">
        <v>743</v>
      </c>
      <c r="D42" t="s">
        <v>744</v>
      </c>
      <c r="E42" t="s">
        <v>745</v>
      </c>
      <c r="F42">
        <v>132</v>
      </c>
      <c r="G42" t="s">
        <v>746</v>
      </c>
      <c r="I42" s="2" t="s">
        <v>747</v>
      </c>
      <c r="J42" s="2">
        <v>188</v>
      </c>
      <c r="K42" s="3" t="s">
        <v>748</v>
      </c>
      <c r="N42" s="5" t="s">
        <v>749</v>
      </c>
      <c r="O42" s="5" t="s">
        <v>750</v>
      </c>
      <c r="P42" t="s">
        <v>751</v>
      </c>
    </row>
    <row r="43" spans="1:16" x14ac:dyDescent="0.35">
      <c r="A43" t="s">
        <v>752</v>
      </c>
      <c r="B43" t="s">
        <v>753</v>
      </c>
      <c r="C43" t="s">
        <v>754</v>
      </c>
      <c r="D43" t="s">
        <v>755</v>
      </c>
      <c r="E43" t="s">
        <v>756</v>
      </c>
      <c r="F43">
        <v>136</v>
      </c>
      <c r="G43" t="s">
        <v>757</v>
      </c>
      <c r="I43" s="2" t="s">
        <v>758</v>
      </c>
      <c r="J43" s="2">
        <v>931</v>
      </c>
      <c r="K43" s="3" t="s">
        <v>759</v>
      </c>
      <c r="N43" s="5" t="s">
        <v>760</v>
      </c>
      <c r="O43" s="5" t="s">
        <v>761</v>
      </c>
      <c r="P43" t="s">
        <v>762</v>
      </c>
    </row>
    <row r="44" spans="1:16" x14ac:dyDescent="0.35">
      <c r="A44" t="s">
        <v>763</v>
      </c>
      <c r="B44" t="s">
        <v>764</v>
      </c>
      <c r="C44" t="s">
        <v>765</v>
      </c>
      <c r="D44" t="s">
        <v>766</v>
      </c>
      <c r="E44" t="s">
        <v>725</v>
      </c>
      <c r="F44">
        <v>950</v>
      </c>
      <c r="G44" t="s">
        <v>726</v>
      </c>
      <c r="I44" s="2" t="s">
        <v>745</v>
      </c>
      <c r="J44" s="2">
        <v>132</v>
      </c>
      <c r="K44" s="3" t="s">
        <v>746</v>
      </c>
      <c r="N44" s="5" t="s">
        <v>767</v>
      </c>
      <c r="O44" s="5" t="s">
        <v>768</v>
      </c>
      <c r="P44" t="s">
        <v>769</v>
      </c>
    </row>
    <row r="45" spans="1:16" x14ac:dyDescent="0.35">
      <c r="A45" t="s">
        <v>770</v>
      </c>
      <c r="B45" t="s">
        <v>771</v>
      </c>
      <c r="C45" t="s">
        <v>772</v>
      </c>
      <c r="D45" t="s">
        <v>773</v>
      </c>
      <c r="E45" t="s">
        <v>725</v>
      </c>
      <c r="F45">
        <v>950</v>
      </c>
      <c r="G45" t="s">
        <v>726</v>
      </c>
      <c r="I45" s="2" t="s">
        <v>774</v>
      </c>
      <c r="J45" s="2">
        <v>203</v>
      </c>
      <c r="K45" s="3" t="s">
        <v>775</v>
      </c>
      <c r="N45" s="5" t="s">
        <v>776</v>
      </c>
      <c r="O45" s="5" t="s">
        <v>777</v>
      </c>
      <c r="P45" t="s">
        <v>778</v>
      </c>
    </row>
    <row r="46" spans="1:16" x14ac:dyDescent="0.35">
      <c r="A46" t="s">
        <v>779</v>
      </c>
      <c r="B46" t="s">
        <v>780</v>
      </c>
      <c r="C46" t="s">
        <v>781</v>
      </c>
      <c r="D46" t="s">
        <v>782</v>
      </c>
      <c r="E46" t="s">
        <v>716</v>
      </c>
      <c r="F46">
        <v>990</v>
      </c>
      <c r="G46" t="s">
        <v>717</v>
      </c>
      <c r="I46" s="2" t="s">
        <v>783</v>
      </c>
      <c r="J46" s="2">
        <v>262</v>
      </c>
      <c r="K46" s="3" t="s">
        <v>784</v>
      </c>
      <c r="N46" s="5" t="s">
        <v>785</v>
      </c>
      <c r="O46" s="5" t="s">
        <v>786</v>
      </c>
      <c r="P46" t="s">
        <v>787</v>
      </c>
    </row>
    <row r="47" spans="1:16" x14ac:dyDescent="0.35">
      <c r="A47" t="s">
        <v>788</v>
      </c>
      <c r="B47" t="s">
        <v>789</v>
      </c>
      <c r="C47" t="s">
        <v>790</v>
      </c>
      <c r="D47" t="s">
        <v>791</v>
      </c>
      <c r="E47" t="s">
        <v>727</v>
      </c>
      <c r="F47">
        <v>0</v>
      </c>
      <c r="G47" t="s">
        <v>728</v>
      </c>
      <c r="I47" s="2" t="s">
        <v>792</v>
      </c>
      <c r="J47" s="2">
        <v>208</v>
      </c>
      <c r="K47" s="3" t="s">
        <v>793</v>
      </c>
      <c r="N47" s="5" t="s">
        <v>794</v>
      </c>
      <c r="O47" s="5" t="s">
        <v>795</v>
      </c>
      <c r="P47" t="s">
        <v>796</v>
      </c>
    </row>
    <row r="48" spans="1:16" x14ac:dyDescent="0.35">
      <c r="A48" t="s">
        <v>797</v>
      </c>
      <c r="B48" t="s">
        <v>798</v>
      </c>
      <c r="C48" t="s">
        <v>799</v>
      </c>
      <c r="D48" t="s">
        <v>800</v>
      </c>
      <c r="E48" t="s">
        <v>468</v>
      </c>
      <c r="F48">
        <v>36</v>
      </c>
      <c r="G48" t="s">
        <v>469</v>
      </c>
      <c r="I48" s="2" t="s">
        <v>801</v>
      </c>
      <c r="J48" s="2">
        <v>214</v>
      </c>
      <c r="K48" s="3" t="s">
        <v>802</v>
      </c>
      <c r="N48" s="5" t="s">
        <v>803</v>
      </c>
      <c r="O48" s="5" t="s">
        <v>804</v>
      </c>
      <c r="P48" t="s">
        <v>805</v>
      </c>
    </row>
    <row r="49" spans="1:16" x14ac:dyDescent="0.35">
      <c r="A49" t="s">
        <v>806</v>
      </c>
      <c r="B49" t="s">
        <v>807</v>
      </c>
      <c r="C49" t="s">
        <v>808</v>
      </c>
      <c r="D49" t="s">
        <v>809</v>
      </c>
      <c r="E49" t="s">
        <v>468</v>
      </c>
      <c r="F49">
        <v>36</v>
      </c>
      <c r="G49" t="s">
        <v>469</v>
      </c>
      <c r="I49" s="2" t="s">
        <v>358</v>
      </c>
      <c r="J49" s="2">
        <v>12</v>
      </c>
      <c r="K49" s="3" t="s">
        <v>359</v>
      </c>
      <c r="N49" s="5" t="s">
        <v>810</v>
      </c>
      <c r="O49" s="5" t="s">
        <v>811</v>
      </c>
      <c r="P49" t="s">
        <v>104</v>
      </c>
    </row>
    <row r="50" spans="1:16" x14ac:dyDescent="0.35">
      <c r="A50" t="s">
        <v>812</v>
      </c>
      <c r="B50" t="s">
        <v>813</v>
      </c>
      <c r="C50" t="s">
        <v>814</v>
      </c>
      <c r="D50" t="s">
        <v>815</v>
      </c>
      <c r="E50" t="s">
        <v>736</v>
      </c>
      <c r="F50">
        <v>170</v>
      </c>
      <c r="G50" t="s">
        <v>737</v>
      </c>
      <c r="I50" s="2" t="s">
        <v>816</v>
      </c>
      <c r="J50" s="2">
        <v>818</v>
      </c>
      <c r="K50" s="3" t="s">
        <v>817</v>
      </c>
      <c r="N50" s="5" t="s">
        <v>818</v>
      </c>
      <c r="O50" s="5" t="s">
        <v>819</v>
      </c>
      <c r="P50" t="s">
        <v>820</v>
      </c>
    </row>
    <row r="51" spans="1:16" x14ac:dyDescent="0.35">
      <c r="A51" t="s">
        <v>821</v>
      </c>
      <c r="B51" t="s">
        <v>822</v>
      </c>
      <c r="C51" t="s">
        <v>823</v>
      </c>
      <c r="D51" t="s">
        <v>824</v>
      </c>
      <c r="E51" t="s">
        <v>825</v>
      </c>
      <c r="F51">
        <v>174</v>
      </c>
      <c r="G51" t="s">
        <v>826</v>
      </c>
      <c r="I51" s="2" t="s">
        <v>827</v>
      </c>
      <c r="J51" s="2">
        <v>232</v>
      </c>
      <c r="K51" s="3" t="s">
        <v>828</v>
      </c>
      <c r="N51" s="5" t="s">
        <v>829</v>
      </c>
      <c r="O51" s="5" t="s">
        <v>830</v>
      </c>
      <c r="P51" t="s">
        <v>831</v>
      </c>
    </row>
    <row r="52" spans="1:16" x14ac:dyDescent="0.35">
      <c r="A52" t="s">
        <v>832</v>
      </c>
      <c r="B52" t="s">
        <v>833</v>
      </c>
      <c r="C52" t="s">
        <v>834</v>
      </c>
      <c r="D52" t="s">
        <v>835</v>
      </c>
      <c r="E52" t="s">
        <v>747</v>
      </c>
      <c r="F52">
        <v>188</v>
      </c>
      <c r="G52" t="s">
        <v>748</v>
      </c>
      <c r="I52" s="2" t="s">
        <v>836</v>
      </c>
      <c r="J52" s="2">
        <v>230</v>
      </c>
      <c r="K52" s="3" t="s">
        <v>837</v>
      </c>
      <c r="N52" s="5" t="s">
        <v>838</v>
      </c>
      <c r="O52" s="5" t="s">
        <v>839</v>
      </c>
      <c r="P52" t="s">
        <v>840</v>
      </c>
    </row>
    <row r="53" spans="1:16" x14ac:dyDescent="0.35">
      <c r="A53" t="s">
        <v>841</v>
      </c>
      <c r="B53" t="s">
        <v>842</v>
      </c>
      <c r="C53" t="s">
        <v>843</v>
      </c>
      <c r="D53" t="s">
        <v>844</v>
      </c>
      <c r="E53" t="s">
        <v>592</v>
      </c>
      <c r="F53">
        <v>952</v>
      </c>
      <c r="G53" t="s">
        <v>593</v>
      </c>
      <c r="I53" s="2" t="s">
        <v>330</v>
      </c>
      <c r="J53" s="2">
        <v>978</v>
      </c>
      <c r="K53" s="3" t="s">
        <v>331</v>
      </c>
      <c r="N53" s="5" t="s">
        <v>845</v>
      </c>
      <c r="O53" s="5" t="s">
        <v>846</v>
      </c>
      <c r="P53" t="s">
        <v>847</v>
      </c>
    </row>
    <row r="54" spans="1:16" x14ac:dyDescent="0.35">
      <c r="A54" t="s">
        <v>848</v>
      </c>
      <c r="B54" t="s">
        <v>849</v>
      </c>
      <c r="C54" t="s">
        <v>850</v>
      </c>
      <c r="D54" t="s">
        <v>851</v>
      </c>
      <c r="E54" t="s">
        <v>852</v>
      </c>
      <c r="F54">
        <v>191</v>
      </c>
      <c r="G54" t="s">
        <v>853</v>
      </c>
      <c r="I54" s="2" t="s">
        <v>854</v>
      </c>
      <c r="J54" s="2">
        <v>242</v>
      </c>
      <c r="K54" s="3" t="s">
        <v>855</v>
      </c>
      <c r="N54" s="5" t="s">
        <v>856</v>
      </c>
      <c r="O54" s="5" t="s">
        <v>857</v>
      </c>
      <c r="P54" t="s">
        <v>102</v>
      </c>
    </row>
    <row r="55" spans="1:16" x14ac:dyDescent="0.35">
      <c r="A55" t="s">
        <v>858</v>
      </c>
      <c r="B55" t="s">
        <v>859</v>
      </c>
      <c r="C55" t="s">
        <v>860</v>
      </c>
      <c r="D55" t="s">
        <v>861</v>
      </c>
      <c r="E55" t="s">
        <v>758</v>
      </c>
      <c r="F55">
        <v>931</v>
      </c>
      <c r="G55" t="s">
        <v>759</v>
      </c>
      <c r="I55" s="2" t="s">
        <v>862</v>
      </c>
      <c r="J55" s="2">
        <v>238</v>
      </c>
      <c r="K55" s="3" t="s">
        <v>863</v>
      </c>
      <c r="N55" s="5" t="s">
        <v>864</v>
      </c>
      <c r="O55" s="5" t="s">
        <v>865</v>
      </c>
      <c r="P55" t="s">
        <v>866</v>
      </c>
    </row>
    <row r="56" spans="1:16" x14ac:dyDescent="0.35">
      <c r="A56" t="s">
        <v>867</v>
      </c>
      <c r="B56" t="s">
        <v>868</v>
      </c>
      <c r="C56" t="s">
        <v>869</v>
      </c>
      <c r="D56" t="s">
        <v>870</v>
      </c>
      <c r="E56" t="s">
        <v>330</v>
      </c>
      <c r="F56">
        <v>978</v>
      </c>
      <c r="G56" t="s">
        <v>331</v>
      </c>
      <c r="I56" s="2" t="s">
        <v>871</v>
      </c>
      <c r="J56" s="2">
        <v>826</v>
      </c>
      <c r="K56" s="3" t="s">
        <v>872</v>
      </c>
      <c r="N56" s="5" t="s">
        <v>873</v>
      </c>
      <c r="O56" s="5" t="s">
        <v>874</v>
      </c>
      <c r="P56" t="s">
        <v>875</v>
      </c>
    </row>
    <row r="57" spans="1:16" x14ac:dyDescent="0.35">
      <c r="A57" t="s">
        <v>876</v>
      </c>
      <c r="B57" t="s">
        <v>877</v>
      </c>
      <c r="C57" t="s">
        <v>878</v>
      </c>
      <c r="D57" t="s">
        <v>879</v>
      </c>
      <c r="E57" t="s">
        <v>774</v>
      </c>
      <c r="F57">
        <v>203</v>
      </c>
      <c r="G57" t="s">
        <v>775</v>
      </c>
      <c r="I57" s="2" t="s">
        <v>880</v>
      </c>
      <c r="J57" s="2">
        <v>981</v>
      </c>
      <c r="K57" s="3" t="s">
        <v>881</v>
      </c>
      <c r="N57" s="5" t="s">
        <v>882</v>
      </c>
      <c r="O57" s="5" t="s">
        <v>883</v>
      </c>
      <c r="P57" t="s">
        <v>884</v>
      </c>
    </row>
    <row r="58" spans="1:16" x14ac:dyDescent="0.35">
      <c r="A58" t="s">
        <v>885</v>
      </c>
      <c r="B58" t="s">
        <v>886</v>
      </c>
      <c r="C58" t="s">
        <v>887</v>
      </c>
      <c r="D58" t="s">
        <v>888</v>
      </c>
      <c r="E58" t="s">
        <v>697</v>
      </c>
      <c r="F58">
        <v>976</v>
      </c>
      <c r="G58" t="s">
        <v>698</v>
      </c>
      <c r="I58" s="2" t="s">
        <v>889</v>
      </c>
      <c r="J58" s="2">
        <v>0</v>
      </c>
      <c r="K58" s="3" t="s">
        <v>890</v>
      </c>
      <c r="N58" s="5" t="s">
        <v>891</v>
      </c>
      <c r="O58" s="5" t="s">
        <v>892</v>
      </c>
      <c r="P58" t="s">
        <v>893</v>
      </c>
    </row>
    <row r="59" spans="1:16" x14ac:dyDescent="0.35">
      <c r="A59" t="s">
        <v>894</v>
      </c>
      <c r="B59" t="s">
        <v>895</v>
      </c>
      <c r="C59" t="s">
        <v>896</v>
      </c>
      <c r="D59" t="s">
        <v>897</v>
      </c>
      <c r="E59" t="s">
        <v>792</v>
      </c>
      <c r="F59">
        <v>208</v>
      </c>
      <c r="G59" t="s">
        <v>793</v>
      </c>
      <c r="I59" s="2" t="s">
        <v>898</v>
      </c>
      <c r="J59" s="2">
        <v>936</v>
      </c>
      <c r="K59" s="3" t="s">
        <v>899</v>
      </c>
      <c r="N59" s="5" t="s">
        <v>900</v>
      </c>
      <c r="O59" s="5" t="s">
        <v>901</v>
      </c>
      <c r="P59" t="s">
        <v>902</v>
      </c>
    </row>
    <row r="60" spans="1:16" x14ac:dyDescent="0.35">
      <c r="A60" t="s">
        <v>903</v>
      </c>
      <c r="B60" t="s">
        <v>904</v>
      </c>
      <c r="C60" t="s">
        <v>905</v>
      </c>
      <c r="D60" t="s">
        <v>906</v>
      </c>
      <c r="E60" t="s">
        <v>783</v>
      </c>
      <c r="F60">
        <v>262</v>
      </c>
      <c r="G60" t="s">
        <v>784</v>
      </c>
      <c r="I60" s="2" t="s">
        <v>907</v>
      </c>
      <c r="J60" s="2">
        <v>292</v>
      </c>
      <c r="K60" s="3" t="s">
        <v>908</v>
      </c>
      <c r="N60" s="5" t="s">
        <v>909</v>
      </c>
      <c r="O60" s="5" t="s">
        <v>910</v>
      </c>
      <c r="P60" t="s">
        <v>911</v>
      </c>
    </row>
    <row r="61" spans="1:16" x14ac:dyDescent="0.35">
      <c r="A61" t="s">
        <v>912</v>
      </c>
      <c r="B61" t="s">
        <v>913</v>
      </c>
      <c r="C61" t="s">
        <v>914</v>
      </c>
      <c r="D61" t="s">
        <v>915</v>
      </c>
      <c r="E61" t="s">
        <v>403</v>
      </c>
      <c r="F61">
        <v>951</v>
      </c>
      <c r="G61" t="s">
        <v>404</v>
      </c>
      <c r="I61" s="2" t="s">
        <v>916</v>
      </c>
      <c r="J61" s="2">
        <v>270</v>
      </c>
      <c r="K61" s="3" t="s">
        <v>917</v>
      </c>
      <c r="N61" s="5" t="s">
        <v>918</v>
      </c>
      <c r="O61" s="5" t="s">
        <v>919</v>
      </c>
      <c r="P61" t="s">
        <v>920</v>
      </c>
    </row>
    <row r="62" spans="1:16" x14ac:dyDescent="0.35">
      <c r="A62" t="s">
        <v>921</v>
      </c>
      <c r="B62" t="s">
        <v>922</v>
      </c>
      <c r="C62" t="s">
        <v>923</v>
      </c>
      <c r="D62" t="s">
        <v>924</v>
      </c>
      <c r="E62" t="s">
        <v>801</v>
      </c>
      <c r="F62">
        <v>214</v>
      </c>
      <c r="G62" t="s">
        <v>802</v>
      </c>
      <c r="I62" s="2" t="s">
        <v>925</v>
      </c>
      <c r="J62" s="2">
        <v>324</v>
      </c>
      <c r="K62" s="3" t="s">
        <v>926</v>
      </c>
      <c r="N62" s="5" t="s">
        <v>927</v>
      </c>
      <c r="O62" s="5" t="s">
        <v>202</v>
      </c>
      <c r="P62" t="s">
        <v>93</v>
      </c>
    </row>
    <row r="63" spans="1:16" x14ac:dyDescent="0.35">
      <c r="A63" t="s">
        <v>928</v>
      </c>
      <c r="B63" t="s">
        <v>929</v>
      </c>
      <c r="C63" t="s">
        <v>930</v>
      </c>
      <c r="D63" t="s">
        <v>931</v>
      </c>
      <c r="E63" t="s">
        <v>98</v>
      </c>
      <c r="F63">
        <v>840</v>
      </c>
      <c r="G63" t="s">
        <v>302</v>
      </c>
      <c r="I63" s="2" t="s">
        <v>932</v>
      </c>
      <c r="J63" s="2">
        <v>320</v>
      </c>
      <c r="K63" s="3" t="s">
        <v>933</v>
      </c>
      <c r="N63" s="5" t="s">
        <v>934</v>
      </c>
      <c r="O63" s="5" t="s">
        <v>935</v>
      </c>
      <c r="P63" t="s">
        <v>936</v>
      </c>
    </row>
    <row r="64" spans="1:16" x14ac:dyDescent="0.35">
      <c r="A64" t="s">
        <v>937</v>
      </c>
      <c r="B64" t="s">
        <v>938</v>
      </c>
      <c r="C64" t="s">
        <v>939</v>
      </c>
      <c r="D64" t="s">
        <v>940</v>
      </c>
      <c r="E64" t="s">
        <v>816</v>
      </c>
      <c r="F64">
        <v>818</v>
      </c>
      <c r="G64" t="s">
        <v>817</v>
      </c>
      <c r="I64" s="2" t="s">
        <v>941</v>
      </c>
      <c r="J64" s="2">
        <v>328</v>
      </c>
      <c r="K64" s="3" t="s">
        <v>942</v>
      </c>
      <c r="N64" s="5" t="s">
        <v>943</v>
      </c>
      <c r="O64" s="5" t="s">
        <v>193</v>
      </c>
      <c r="P64" t="s">
        <v>97</v>
      </c>
    </row>
    <row r="65" spans="1:16" x14ac:dyDescent="0.35">
      <c r="A65" t="s">
        <v>944</v>
      </c>
      <c r="B65" t="s">
        <v>945</v>
      </c>
      <c r="C65" t="s">
        <v>946</v>
      </c>
      <c r="D65" t="s">
        <v>947</v>
      </c>
      <c r="E65" t="s">
        <v>98</v>
      </c>
      <c r="F65">
        <v>840</v>
      </c>
      <c r="G65" t="s">
        <v>302</v>
      </c>
      <c r="I65" s="2" t="s">
        <v>948</v>
      </c>
      <c r="J65" s="2">
        <v>344</v>
      </c>
      <c r="K65" s="3" t="s">
        <v>949</v>
      </c>
      <c r="N65" s="5" t="s">
        <v>950</v>
      </c>
      <c r="O65" s="5" t="s">
        <v>951</v>
      </c>
      <c r="P65" t="s">
        <v>952</v>
      </c>
    </row>
    <row r="66" spans="1:16" x14ac:dyDescent="0.35">
      <c r="A66" t="s">
        <v>953</v>
      </c>
      <c r="B66" t="s">
        <v>954</v>
      </c>
      <c r="C66" t="s">
        <v>955</v>
      </c>
      <c r="D66" t="s">
        <v>956</v>
      </c>
      <c r="E66" t="s">
        <v>725</v>
      </c>
      <c r="F66">
        <v>950</v>
      </c>
      <c r="G66" t="s">
        <v>726</v>
      </c>
      <c r="I66" s="2" t="s">
        <v>957</v>
      </c>
      <c r="J66" s="2">
        <v>340</v>
      </c>
      <c r="K66" s="3" t="s">
        <v>958</v>
      </c>
      <c r="N66" s="5" t="s">
        <v>959</v>
      </c>
      <c r="O66" s="5" t="s">
        <v>960</v>
      </c>
      <c r="P66" t="s">
        <v>961</v>
      </c>
    </row>
    <row r="67" spans="1:16" x14ac:dyDescent="0.35">
      <c r="A67" t="s">
        <v>962</v>
      </c>
      <c r="B67" t="s">
        <v>963</v>
      </c>
      <c r="C67" t="s">
        <v>964</v>
      </c>
      <c r="D67" t="s">
        <v>965</v>
      </c>
      <c r="E67" t="s">
        <v>827</v>
      </c>
      <c r="F67">
        <v>232</v>
      </c>
      <c r="G67" t="s">
        <v>828</v>
      </c>
      <c r="I67" s="2" t="s">
        <v>852</v>
      </c>
      <c r="J67" s="2">
        <v>191</v>
      </c>
      <c r="K67" s="3" t="s">
        <v>853</v>
      </c>
      <c r="N67" s="5" t="s">
        <v>966</v>
      </c>
      <c r="O67" s="5" t="s">
        <v>967</v>
      </c>
      <c r="P67" t="s">
        <v>968</v>
      </c>
    </row>
    <row r="68" spans="1:16" x14ac:dyDescent="0.35">
      <c r="A68" t="s">
        <v>969</v>
      </c>
      <c r="B68" t="s">
        <v>970</v>
      </c>
      <c r="C68" t="s">
        <v>971</v>
      </c>
      <c r="D68" t="s">
        <v>972</v>
      </c>
      <c r="E68" t="s">
        <v>330</v>
      </c>
      <c r="F68">
        <v>978</v>
      </c>
      <c r="G68" t="s">
        <v>331</v>
      </c>
      <c r="I68" s="2" t="s">
        <v>973</v>
      </c>
      <c r="J68" s="2">
        <v>332</v>
      </c>
      <c r="K68" s="3" t="s">
        <v>974</v>
      </c>
      <c r="N68" s="5" t="s">
        <v>975</v>
      </c>
      <c r="O68" s="5" t="s">
        <v>976</v>
      </c>
      <c r="P68" t="s">
        <v>977</v>
      </c>
    </row>
    <row r="69" spans="1:16" x14ac:dyDescent="0.35">
      <c r="A69" t="s">
        <v>978</v>
      </c>
      <c r="B69" t="s">
        <v>979</v>
      </c>
      <c r="C69" t="s">
        <v>980</v>
      </c>
      <c r="D69" t="s">
        <v>981</v>
      </c>
      <c r="E69" t="s">
        <v>982</v>
      </c>
      <c r="F69">
        <v>748</v>
      </c>
      <c r="G69" t="s">
        <v>983</v>
      </c>
      <c r="I69" s="2" t="s">
        <v>984</v>
      </c>
      <c r="J69" s="2">
        <v>348</v>
      </c>
      <c r="K69" s="3" t="s">
        <v>985</v>
      </c>
      <c r="N69" s="5" t="s">
        <v>986</v>
      </c>
      <c r="O69" s="5" t="s">
        <v>987</v>
      </c>
      <c r="P69" t="s">
        <v>988</v>
      </c>
    </row>
    <row r="70" spans="1:16" x14ac:dyDescent="0.35">
      <c r="A70" t="s">
        <v>989</v>
      </c>
      <c r="B70" t="s">
        <v>990</v>
      </c>
      <c r="C70" t="s">
        <v>991</v>
      </c>
      <c r="D70" t="s">
        <v>992</v>
      </c>
      <c r="E70" t="s">
        <v>836</v>
      </c>
      <c r="F70">
        <v>230</v>
      </c>
      <c r="G70" t="s">
        <v>837</v>
      </c>
      <c r="I70" s="2" t="s">
        <v>993</v>
      </c>
      <c r="J70" s="2">
        <v>360</v>
      </c>
      <c r="K70" s="3" t="s">
        <v>994</v>
      </c>
      <c r="N70" s="5" t="s">
        <v>995</v>
      </c>
      <c r="O70" s="5" t="s">
        <v>197</v>
      </c>
      <c r="P70" t="s">
        <v>996</v>
      </c>
    </row>
    <row r="71" spans="1:16" x14ac:dyDescent="0.35">
      <c r="A71" t="s">
        <v>997</v>
      </c>
      <c r="B71" t="s">
        <v>998</v>
      </c>
      <c r="C71" t="s">
        <v>999</v>
      </c>
      <c r="D71" t="s">
        <v>1000</v>
      </c>
      <c r="E71" t="s">
        <v>862</v>
      </c>
      <c r="F71">
        <v>238</v>
      </c>
      <c r="G71" t="s">
        <v>863</v>
      </c>
      <c r="I71" s="2" t="s">
        <v>1001</v>
      </c>
      <c r="J71" s="2">
        <v>376</v>
      </c>
      <c r="K71" s="3" t="s">
        <v>1002</v>
      </c>
      <c r="N71" s="5" t="s">
        <v>1003</v>
      </c>
      <c r="O71" s="5" t="s">
        <v>1004</v>
      </c>
      <c r="P71" t="s">
        <v>101</v>
      </c>
    </row>
    <row r="72" spans="1:16" x14ac:dyDescent="0.35">
      <c r="A72" t="s">
        <v>1005</v>
      </c>
      <c r="B72" t="s">
        <v>1006</v>
      </c>
      <c r="C72" t="s">
        <v>1007</v>
      </c>
      <c r="D72" t="s">
        <v>1008</v>
      </c>
      <c r="E72" t="s">
        <v>792</v>
      </c>
      <c r="F72">
        <v>208</v>
      </c>
      <c r="G72" t="s">
        <v>793</v>
      </c>
      <c r="I72" s="2" t="s">
        <v>1009</v>
      </c>
      <c r="J72" s="2">
        <v>0</v>
      </c>
      <c r="K72" s="3" t="s">
        <v>1010</v>
      </c>
      <c r="N72" s="5" t="s">
        <v>1011</v>
      </c>
      <c r="O72" s="5" t="s">
        <v>201</v>
      </c>
      <c r="P72" t="s">
        <v>99</v>
      </c>
    </row>
    <row r="73" spans="1:16" x14ac:dyDescent="0.35">
      <c r="A73" t="s">
        <v>1012</v>
      </c>
      <c r="B73" t="s">
        <v>1013</v>
      </c>
      <c r="C73" t="s">
        <v>1014</v>
      </c>
      <c r="D73" t="s">
        <v>1015</v>
      </c>
      <c r="E73" t="s">
        <v>854</v>
      </c>
      <c r="F73">
        <v>242</v>
      </c>
      <c r="G73" t="s">
        <v>855</v>
      </c>
      <c r="I73" s="2" t="s">
        <v>1016</v>
      </c>
      <c r="J73" s="2">
        <v>356</v>
      </c>
      <c r="K73" s="3" t="s">
        <v>1017</v>
      </c>
      <c r="N73" s="5">
        <v>7103</v>
      </c>
      <c r="O73" s="5" t="s">
        <v>1018</v>
      </c>
      <c r="P73" s="5" t="s">
        <v>1019</v>
      </c>
    </row>
    <row r="74" spans="1:16" x14ac:dyDescent="0.35">
      <c r="A74" t="s">
        <v>1020</v>
      </c>
      <c r="B74" t="s">
        <v>1021</v>
      </c>
      <c r="C74" t="s">
        <v>1022</v>
      </c>
      <c r="D74" t="s">
        <v>1023</v>
      </c>
      <c r="E74" t="s">
        <v>330</v>
      </c>
      <c r="F74">
        <v>978</v>
      </c>
      <c r="G74" t="s">
        <v>331</v>
      </c>
      <c r="I74" s="2" t="s">
        <v>1024</v>
      </c>
      <c r="J74" s="2">
        <v>368</v>
      </c>
      <c r="K74" s="3" t="s">
        <v>1025</v>
      </c>
      <c r="N74" s="95">
        <v>7202</v>
      </c>
      <c r="O74" t="s">
        <v>1026</v>
      </c>
      <c r="P74" t="s">
        <v>1027</v>
      </c>
    </row>
    <row r="75" spans="1:16" x14ac:dyDescent="0.35">
      <c r="A75" t="s">
        <v>1028</v>
      </c>
      <c r="B75" t="s">
        <v>1029</v>
      </c>
      <c r="C75" t="s">
        <v>1030</v>
      </c>
      <c r="D75" t="s">
        <v>1031</v>
      </c>
      <c r="E75" t="s">
        <v>330</v>
      </c>
      <c r="F75">
        <v>978</v>
      </c>
      <c r="G75" t="s">
        <v>331</v>
      </c>
      <c r="I75" s="2" t="s">
        <v>1032</v>
      </c>
      <c r="J75" s="2">
        <v>364</v>
      </c>
      <c r="K75" s="3" t="s">
        <v>1033</v>
      </c>
      <c r="N75" s="5">
        <v>8506</v>
      </c>
      <c r="O75" s="5" t="s">
        <v>1034</v>
      </c>
      <c r="P75" t="s">
        <v>1035</v>
      </c>
    </row>
    <row r="76" spans="1:16" x14ac:dyDescent="0.35">
      <c r="A76" t="s">
        <v>1036</v>
      </c>
      <c r="B76" t="s">
        <v>1037</v>
      </c>
      <c r="C76" t="s">
        <v>1038</v>
      </c>
      <c r="D76" t="s">
        <v>1039</v>
      </c>
      <c r="E76" t="s">
        <v>330</v>
      </c>
      <c r="F76">
        <v>978</v>
      </c>
      <c r="G76" t="s">
        <v>331</v>
      </c>
      <c r="I76" s="2" t="s">
        <v>1040</v>
      </c>
      <c r="J76" s="2">
        <v>352</v>
      </c>
      <c r="K76" s="3" t="s">
        <v>1041</v>
      </c>
    </row>
    <row r="77" spans="1:16" x14ac:dyDescent="0.35">
      <c r="A77" t="s">
        <v>1042</v>
      </c>
      <c r="B77" t="s">
        <v>1043</v>
      </c>
      <c r="C77" t="s">
        <v>1044</v>
      </c>
      <c r="D77" t="s">
        <v>1045</v>
      </c>
      <c r="E77" t="s">
        <v>330</v>
      </c>
      <c r="F77">
        <v>978</v>
      </c>
      <c r="G77" t="s">
        <v>331</v>
      </c>
      <c r="I77" s="2" t="s">
        <v>1046</v>
      </c>
      <c r="J77" s="2">
        <v>0</v>
      </c>
      <c r="K77" s="3" t="s">
        <v>1047</v>
      </c>
    </row>
    <row r="78" spans="1:16" x14ac:dyDescent="0.35">
      <c r="A78" t="s">
        <v>1048</v>
      </c>
      <c r="B78" t="s">
        <v>1049</v>
      </c>
      <c r="C78" t="s">
        <v>1050</v>
      </c>
      <c r="D78" t="s">
        <v>1051</v>
      </c>
      <c r="E78" t="s">
        <v>330</v>
      </c>
      <c r="F78">
        <v>978</v>
      </c>
      <c r="G78" t="s">
        <v>331</v>
      </c>
      <c r="I78" s="2" t="s">
        <v>1052</v>
      </c>
      <c r="J78" s="2">
        <v>388</v>
      </c>
      <c r="K78" s="3" t="s">
        <v>1053</v>
      </c>
    </row>
    <row r="79" spans="1:16" x14ac:dyDescent="0.35">
      <c r="A79" t="s">
        <v>1054</v>
      </c>
      <c r="B79" t="s">
        <v>1055</v>
      </c>
      <c r="C79" t="s">
        <v>1056</v>
      </c>
      <c r="D79" t="s">
        <v>1057</v>
      </c>
      <c r="E79" t="s">
        <v>725</v>
      </c>
      <c r="F79">
        <v>950</v>
      </c>
      <c r="G79" t="s">
        <v>726</v>
      </c>
      <c r="I79" s="2" t="s">
        <v>1058</v>
      </c>
      <c r="J79" s="2">
        <v>400</v>
      </c>
      <c r="K79" s="3" t="s">
        <v>1059</v>
      </c>
    </row>
    <row r="80" spans="1:16" x14ac:dyDescent="0.35">
      <c r="A80" t="s">
        <v>1060</v>
      </c>
      <c r="B80" t="s">
        <v>1061</v>
      </c>
      <c r="C80" t="s">
        <v>1062</v>
      </c>
      <c r="D80" t="s">
        <v>1063</v>
      </c>
      <c r="E80" t="s">
        <v>916</v>
      </c>
      <c r="F80">
        <v>270</v>
      </c>
      <c r="G80" t="s">
        <v>917</v>
      </c>
      <c r="I80" s="2" t="s">
        <v>1064</v>
      </c>
      <c r="J80" s="2">
        <v>392</v>
      </c>
      <c r="K80" s="3" t="s">
        <v>1065</v>
      </c>
    </row>
    <row r="81" spans="1:11" x14ac:dyDescent="0.35">
      <c r="A81" t="s">
        <v>1066</v>
      </c>
      <c r="B81" t="s">
        <v>1067</v>
      </c>
      <c r="C81" t="s">
        <v>1068</v>
      </c>
      <c r="D81" t="s">
        <v>1069</v>
      </c>
      <c r="E81" t="s">
        <v>880</v>
      </c>
      <c r="F81">
        <v>981</v>
      </c>
      <c r="G81" t="s">
        <v>881</v>
      </c>
      <c r="I81" s="2" t="s">
        <v>1070</v>
      </c>
      <c r="J81" s="2">
        <v>404</v>
      </c>
      <c r="K81" s="3" t="s">
        <v>1071</v>
      </c>
    </row>
    <row r="82" spans="1:11" x14ac:dyDescent="0.35">
      <c r="A82" t="s">
        <v>1072</v>
      </c>
      <c r="B82" t="s">
        <v>1073</v>
      </c>
      <c r="C82" t="s">
        <v>1074</v>
      </c>
      <c r="D82" t="s">
        <v>1075</v>
      </c>
      <c r="E82" t="s">
        <v>330</v>
      </c>
      <c r="F82">
        <v>978</v>
      </c>
      <c r="G82" t="s">
        <v>331</v>
      </c>
      <c r="I82" s="2" t="s">
        <v>1076</v>
      </c>
      <c r="J82" s="2">
        <v>417</v>
      </c>
      <c r="K82" s="3" t="s">
        <v>1077</v>
      </c>
    </row>
    <row r="83" spans="1:11" x14ac:dyDescent="0.35">
      <c r="A83" t="s">
        <v>1078</v>
      </c>
      <c r="B83" t="s">
        <v>1079</v>
      </c>
      <c r="C83" t="s">
        <v>1080</v>
      </c>
      <c r="D83" t="s">
        <v>1081</v>
      </c>
      <c r="E83" t="s">
        <v>898</v>
      </c>
      <c r="F83">
        <v>936</v>
      </c>
      <c r="G83" t="s">
        <v>899</v>
      </c>
      <c r="I83" s="2" t="s">
        <v>714</v>
      </c>
      <c r="J83" s="2">
        <v>116</v>
      </c>
      <c r="K83" s="3" t="s">
        <v>715</v>
      </c>
    </row>
    <row r="84" spans="1:11" x14ac:dyDescent="0.35">
      <c r="A84" t="s">
        <v>1082</v>
      </c>
      <c r="B84" t="s">
        <v>1083</v>
      </c>
      <c r="C84" t="s">
        <v>1084</v>
      </c>
      <c r="D84" t="s">
        <v>1085</v>
      </c>
      <c r="E84" t="s">
        <v>907</v>
      </c>
      <c r="F84">
        <v>292</v>
      </c>
      <c r="G84" t="s">
        <v>908</v>
      </c>
      <c r="I84" s="2" t="s">
        <v>825</v>
      </c>
      <c r="J84" s="2">
        <v>174</v>
      </c>
      <c r="K84" s="3" t="s">
        <v>826</v>
      </c>
    </row>
    <row r="85" spans="1:11" x14ac:dyDescent="0.35">
      <c r="A85" t="s">
        <v>1086</v>
      </c>
      <c r="B85" t="s">
        <v>1087</v>
      </c>
      <c r="C85" t="s">
        <v>1088</v>
      </c>
      <c r="D85" t="s">
        <v>1089</v>
      </c>
      <c r="E85" t="s">
        <v>330</v>
      </c>
      <c r="F85">
        <v>978</v>
      </c>
      <c r="G85" t="s">
        <v>331</v>
      </c>
      <c r="I85" s="2" t="s">
        <v>1090</v>
      </c>
      <c r="J85" s="2">
        <v>408</v>
      </c>
      <c r="K85" s="3" t="s">
        <v>1091</v>
      </c>
    </row>
    <row r="86" spans="1:11" x14ac:dyDescent="0.35">
      <c r="A86" t="s">
        <v>1092</v>
      </c>
      <c r="B86" t="s">
        <v>1093</v>
      </c>
      <c r="C86" t="s">
        <v>1094</v>
      </c>
      <c r="D86" t="s">
        <v>1095</v>
      </c>
      <c r="E86" t="s">
        <v>792</v>
      </c>
      <c r="F86">
        <v>208</v>
      </c>
      <c r="G86" t="s">
        <v>793</v>
      </c>
      <c r="I86" s="2" t="s">
        <v>1096</v>
      </c>
      <c r="J86" s="2">
        <v>410</v>
      </c>
      <c r="K86" s="3" t="s">
        <v>1097</v>
      </c>
    </row>
    <row r="87" spans="1:11" x14ac:dyDescent="0.35">
      <c r="A87" t="s">
        <v>1098</v>
      </c>
      <c r="B87" t="s">
        <v>1099</v>
      </c>
      <c r="C87" t="s">
        <v>1100</v>
      </c>
      <c r="D87" t="s">
        <v>1101</v>
      </c>
      <c r="E87" t="s">
        <v>403</v>
      </c>
      <c r="F87">
        <v>951</v>
      </c>
      <c r="G87" t="s">
        <v>404</v>
      </c>
      <c r="I87" s="2" t="s">
        <v>1102</v>
      </c>
      <c r="J87" s="2">
        <v>414</v>
      </c>
      <c r="K87" s="3" t="s">
        <v>1103</v>
      </c>
    </row>
    <row r="88" spans="1:11" x14ac:dyDescent="0.35">
      <c r="A88" t="s">
        <v>1104</v>
      </c>
      <c r="B88" t="s">
        <v>1105</v>
      </c>
      <c r="C88" t="s">
        <v>1106</v>
      </c>
      <c r="D88" t="s">
        <v>1107</v>
      </c>
      <c r="E88" t="s">
        <v>330</v>
      </c>
      <c r="F88">
        <v>978</v>
      </c>
      <c r="G88" t="s">
        <v>331</v>
      </c>
      <c r="I88" s="2" t="s">
        <v>756</v>
      </c>
      <c r="J88" s="2">
        <v>136</v>
      </c>
      <c r="K88" s="3" t="s">
        <v>757</v>
      </c>
    </row>
    <row r="89" spans="1:11" x14ac:dyDescent="0.35">
      <c r="A89" t="s">
        <v>1108</v>
      </c>
      <c r="B89" t="s">
        <v>1109</v>
      </c>
      <c r="C89" t="s">
        <v>1110</v>
      </c>
      <c r="D89" t="s">
        <v>1111</v>
      </c>
      <c r="E89" t="s">
        <v>98</v>
      </c>
      <c r="F89">
        <v>840</v>
      </c>
      <c r="G89" t="s">
        <v>302</v>
      </c>
      <c r="I89" s="2" t="s">
        <v>1112</v>
      </c>
      <c r="J89" s="2">
        <v>398</v>
      </c>
      <c r="K89" s="3" t="s">
        <v>1113</v>
      </c>
    </row>
    <row r="90" spans="1:11" x14ac:dyDescent="0.35">
      <c r="A90" t="s">
        <v>1114</v>
      </c>
      <c r="B90" t="s">
        <v>1115</v>
      </c>
      <c r="C90" t="s">
        <v>1116</v>
      </c>
      <c r="D90" t="s">
        <v>1117</v>
      </c>
      <c r="E90" t="s">
        <v>932</v>
      </c>
      <c r="F90">
        <v>320</v>
      </c>
      <c r="G90" t="s">
        <v>933</v>
      </c>
      <c r="I90" s="2" t="s">
        <v>1118</v>
      </c>
      <c r="J90" s="2">
        <v>418</v>
      </c>
      <c r="K90" s="3" t="s">
        <v>1119</v>
      </c>
    </row>
    <row r="91" spans="1:11" x14ac:dyDescent="0.35">
      <c r="A91" t="s">
        <v>1120</v>
      </c>
      <c r="B91" t="s">
        <v>1121</v>
      </c>
      <c r="C91" t="s">
        <v>1122</v>
      </c>
      <c r="D91" t="s">
        <v>1123</v>
      </c>
      <c r="E91" t="s">
        <v>889</v>
      </c>
      <c r="F91">
        <v>0</v>
      </c>
      <c r="G91" t="s">
        <v>890</v>
      </c>
      <c r="I91" s="2" t="s">
        <v>1124</v>
      </c>
      <c r="J91" s="2">
        <v>422</v>
      </c>
      <c r="K91" s="3" t="s">
        <v>1125</v>
      </c>
    </row>
    <row r="92" spans="1:11" x14ac:dyDescent="0.35">
      <c r="A92" t="s">
        <v>1126</v>
      </c>
      <c r="B92" t="s">
        <v>1127</v>
      </c>
      <c r="C92" t="s">
        <v>1128</v>
      </c>
      <c r="D92" t="s">
        <v>1129</v>
      </c>
      <c r="E92" t="s">
        <v>925</v>
      </c>
      <c r="F92">
        <v>324</v>
      </c>
      <c r="G92" t="s">
        <v>926</v>
      </c>
      <c r="I92" s="2" t="s">
        <v>1130</v>
      </c>
      <c r="J92" s="2">
        <v>144</v>
      </c>
      <c r="K92" s="3" t="s">
        <v>1131</v>
      </c>
    </row>
    <row r="93" spans="1:11" x14ac:dyDescent="0.35">
      <c r="A93" t="s">
        <v>1132</v>
      </c>
      <c r="B93" t="s">
        <v>1133</v>
      </c>
      <c r="C93" t="s">
        <v>1134</v>
      </c>
      <c r="D93" t="s">
        <v>1135</v>
      </c>
      <c r="E93" t="s">
        <v>592</v>
      </c>
      <c r="F93">
        <v>952</v>
      </c>
      <c r="G93" t="s">
        <v>593</v>
      </c>
      <c r="I93" s="2" t="s">
        <v>1136</v>
      </c>
      <c r="J93" s="2">
        <v>430</v>
      </c>
      <c r="K93" s="3" t="s">
        <v>1137</v>
      </c>
    </row>
    <row r="94" spans="1:11" x14ac:dyDescent="0.35">
      <c r="A94" t="s">
        <v>1138</v>
      </c>
      <c r="B94" t="s">
        <v>1139</v>
      </c>
      <c r="C94" t="s">
        <v>1140</v>
      </c>
      <c r="D94" t="s">
        <v>1141</v>
      </c>
      <c r="E94" t="s">
        <v>941</v>
      </c>
      <c r="F94">
        <v>328</v>
      </c>
      <c r="G94" t="s">
        <v>942</v>
      </c>
      <c r="I94" s="2" t="s">
        <v>1142</v>
      </c>
      <c r="J94" s="2">
        <v>426</v>
      </c>
      <c r="K94" s="3" t="s">
        <v>1143</v>
      </c>
    </row>
    <row r="95" spans="1:11" x14ac:dyDescent="0.35">
      <c r="A95" t="s">
        <v>1144</v>
      </c>
      <c r="B95" t="s">
        <v>1145</v>
      </c>
      <c r="C95" t="s">
        <v>1146</v>
      </c>
      <c r="D95" t="s">
        <v>1147</v>
      </c>
      <c r="E95" t="s">
        <v>973</v>
      </c>
      <c r="F95">
        <v>332</v>
      </c>
      <c r="G95" t="s">
        <v>974</v>
      </c>
      <c r="I95" s="2" t="s">
        <v>1148</v>
      </c>
      <c r="J95" s="2">
        <v>434</v>
      </c>
      <c r="K95" s="3" t="s">
        <v>1149</v>
      </c>
    </row>
    <row r="96" spans="1:11" x14ac:dyDescent="0.35">
      <c r="A96" t="s">
        <v>1150</v>
      </c>
      <c r="B96" t="s">
        <v>1151</v>
      </c>
      <c r="C96" t="s">
        <v>1152</v>
      </c>
      <c r="D96" t="s">
        <v>1153</v>
      </c>
      <c r="I96" s="2" t="s">
        <v>1154</v>
      </c>
      <c r="J96" s="2">
        <v>504</v>
      </c>
      <c r="K96" s="3" t="s">
        <v>1155</v>
      </c>
    </row>
    <row r="97" spans="1:11" x14ac:dyDescent="0.35">
      <c r="A97" t="s">
        <v>1156</v>
      </c>
      <c r="B97" t="s">
        <v>1157</v>
      </c>
      <c r="C97" t="s">
        <v>1158</v>
      </c>
      <c r="D97" t="s">
        <v>1159</v>
      </c>
      <c r="E97" t="s">
        <v>957</v>
      </c>
      <c r="F97">
        <v>340</v>
      </c>
      <c r="G97" t="s">
        <v>958</v>
      </c>
      <c r="I97" s="2" t="s">
        <v>1160</v>
      </c>
      <c r="J97" s="2">
        <v>498</v>
      </c>
      <c r="K97" s="3" t="s">
        <v>1161</v>
      </c>
    </row>
    <row r="98" spans="1:11" x14ac:dyDescent="0.35">
      <c r="A98" t="s">
        <v>1162</v>
      </c>
      <c r="B98" t="s">
        <v>1163</v>
      </c>
      <c r="C98" t="s">
        <v>1164</v>
      </c>
      <c r="D98" t="s">
        <v>1165</v>
      </c>
      <c r="E98" t="s">
        <v>948</v>
      </c>
      <c r="F98">
        <v>344</v>
      </c>
      <c r="G98" t="s">
        <v>949</v>
      </c>
      <c r="I98" s="2" t="s">
        <v>1166</v>
      </c>
      <c r="J98" s="2">
        <v>969</v>
      </c>
      <c r="K98" s="3" t="s">
        <v>1167</v>
      </c>
    </row>
    <row r="99" spans="1:11" x14ac:dyDescent="0.35">
      <c r="A99" t="s">
        <v>1168</v>
      </c>
      <c r="B99" t="s">
        <v>1169</v>
      </c>
      <c r="C99" t="s">
        <v>1170</v>
      </c>
      <c r="D99" t="s">
        <v>1171</v>
      </c>
      <c r="E99" t="s">
        <v>984</v>
      </c>
      <c r="F99">
        <v>348</v>
      </c>
      <c r="G99" t="s">
        <v>985</v>
      </c>
      <c r="I99" s="2" t="s">
        <v>1172</v>
      </c>
      <c r="J99" s="2">
        <v>807</v>
      </c>
      <c r="K99" s="3" t="s">
        <v>1173</v>
      </c>
    </row>
    <row r="100" spans="1:11" x14ac:dyDescent="0.35">
      <c r="A100" t="s">
        <v>1174</v>
      </c>
      <c r="B100" t="s">
        <v>1175</v>
      </c>
      <c r="C100" t="s">
        <v>1176</v>
      </c>
      <c r="D100" t="s">
        <v>1177</v>
      </c>
      <c r="E100" t="s">
        <v>1040</v>
      </c>
      <c r="F100">
        <v>352</v>
      </c>
      <c r="G100" t="s">
        <v>1041</v>
      </c>
      <c r="I100" s="2" t="s">
        <v>1178</v>
      </c>
      <c r="J100" s="2">
        <v>104</v>
      </c>
      <c r="K100" s="3" t="s">
        <v>1179</v>
      </c>
    </row>
    <row r="101" spans="1:11" x14ac:dyDescent="0.35">
      <c r="A101" t="s">
        <v>1180</v>
      </c>
      <c r="B101" t="s">
        <v>1181</v>
      </c>
      <c r="C101" t="s">
        <v>1182</v>
      </c>
      <c r="D101" t="s">
        <v>1183</v>
      </c>
      <c r="E101" t="s">
        <v>1016</v>
      </c>
      <c r="F101">
        <v>356</v>
      </c>
      <c r="G101" t="s">
        <v>1017</v>
      </c>
      <c r="I101" s="2" t="s">
        <v>1184</v>
      </c>
      <c r="J101" s="2">
        <v>496</v>
      </c>
      <c r="K101" s="3" t="s">
        <v>1185</v>
      </c>
    </row>
    <row r="102" spans="1:11" x14ac:dyDescent="0.35">
      <c r="A102" t="s">
        <v>1186</v>
      </c>
      <c r="B102" t="s">
        <v>1187</v>
      </c>
      <c r="C102" t="s">
        <v>1188</v>
      </c>
      <c r="D102" t="s">
        <v>1189</v>
      </c>
      <c r="E102" t="s">
        <v>993</v>
      </c>
      <c r="F102">
        <v>360</v>
      </c>
      <c r="G102" t="s">
        <v>994</v>
      </c>
      <c r="I102" s="2" t="s">
        <v>1190</v>
      </c>
      <c r="J102" s="2">
        <v>446</v>
      </c>
      <c r="K102" s="3" t="s">
        <v>1191</v>
      </c>
    </row>
    <row r="103" spans="1:11" x14ac:dyDescent="0.35">
      <c r="A103" t="s">
        <v>1192</v>
      </c>
      <c r="B103" t="s">
        <v>1193</v>
      </c>
      <c r="C103" t="s">
        <v>1194</v>
      </c>
      <c r="D103" t="s">
        <v>1195</v>
      </c>
      <c r="E103" t="s">
        <v>1032</v>
      </c>
      <c r="F103">
        <v>364</v>
      </c>
      <c r="G103" t="s">
        <v>1033</v>
      </c>
      <c r="I103" s="2" t="s">
        <v>1196</v>
      </c>
      <c r="J103" s="2">
        <v>478</v>
      </c>
      <c r="K103" s="3" t="s">
        <v>1197</v>
      </c>
    </row>
    <row r="104" spans="1:11" x14ac:dyDescent="0.35">
      <c r="A104" t="s">
        <v>1198</v>
      </c>
      <c r="B104" t="s">
        <v>1199</v>
      </c>
      <c r="C104" t="s">
        <v>1200</v>
      </c>
      <c r="D104" t="s">
        <v>1201</v>
      </c>
      <c r="E104" t="s">
        <v>1024</v>
      </c>
      <c r="F104">
        <v>368</v>
      </c>
      <c r="G104" t="s">
        <v>1025</v>
      </c>
      <c r="I104" s="2" t="s">
        <v>1202</v>
      </c>
      <c r="J104" s="2">
        <v>480</v>
      </c>
      <c r="K104" s="3" t="s">
        <v>1203</v>
      </c>
    </row>
    <row r="105" spans="1:11" x14ac:dyDescent="0.35">
      <c r="A105" t="s">
        <v>1204</v>
      </c>
      <c r="B105" t="s">
        <v>1205</v>
      </c>
      <c r="C105" t="s">
        <v>1206</v>
      </c>
      <c r="D105" t="s">
        <v>1207</v>
      </c>
      <c r="E105" t="s">
        <v>330</v>
      </c>
      <c r="F105">
        <v>978</v>
      </c>
      <c r="G105" t="s">
        <v>331</v>
      </c>
      <c r="I105" s="2" t="s">
        <v>1208</v>
      </c>
      <c r="J105" s="2">
        <v>462</v>
      </c>
      <c r="K105" s="3" t="s">
        <v>1209</v>
      </c>
    </row>
    <row r="106" spans="1:11" x14ac:dyDescent="0.35">
      <c r="A106" t="s">
        <v>1210</v>
      </c>
      <c r="B106" t="s">
        <v>1211</v>
      </c>
      <c r="C106" t="s">
        <v>1212</v>
      </c>
      <c r="D106" t="s">
        <v>1213</v>
      </c>
      <c r="E106" t="s">
        <v>1009</v>
      </c>
      <c r="F106">
        <v>0</v>
      </c>
      <c r="G106" t="s">
        <v>1010</v>
      </c>
      <c r="I106" s="2" t="s">
        <v>1214</v>
      </c>
      <c r="J106" s="2">
        <v>454</v>
      </c>
      <c r="K106" s="3" t="s">
        <v>1215</v>
      </c>
    </row>
    <row r="107" spans="1:11" x14ac:dyDescent="0.35">
      <c r="A107" t="s">
        <v>1216</v>
      </c>
      <c r="B107" t="s">
        <v>1217</v>
      </c>
      <c r="C107" t="s">
        <v>1218</v>
      </c>
      <c r="D107" t="s">
        <v>1219</v>
      </c>
      <c r="E107" t="s">
        <v>1001</v>
      </c>
      <c r="F107">
        <v>376</v>
      </c>
      <c r="G107" t="s">
        <v>1002</v>
      </c>
      <c r="I107" s="2" t="s">
        <v>1220</v>
      </c>
      <c r="J107" s="2">
        <v>484</v>
      </c>
      <c r="K107" s="3" t="s">
        <v>1221</v>
      </c>
    </row>
    <row r="108" spans="1:11" x14ac:dyDescent="0.35">
      <c r="A108" t="s">
        <v>1222</v>
      </c>
      <c r="B108" t="s">
        <v>1223</v>
      </c>
      <c r="C108" t="s">
        <v>1224</v>
      </c>
      <c r="D108" t="s">
        <v>1225</v>
      </c>
      <c r="E108" t="s">
        <v>330</v>
      </c>
      <c r="F108">
        <v>978</v>
      </c>
      <c r="G108" t="s">
        <v>331</v>
      </c>
      <c r="I108" s="2" t="s">
        <v>1226</v>
      </c>
      <c r="J108" s="2">
        <v>458</v>
      </c>
      <c r="K108" s="3" t="s">
        <v>1227</v>
      </c>
    </row>
    <row r="109" spans="1:11" x14ac:dyDescent="0.35">
      <c r="A109" t="s">
        <v>1228</v>
      </c>
      <c r="B109" t="s">
        <v>1229</v>
      </c>
      <c r="C109" t="s">
        <v>1230</v>
      </c>
      <c r="D109" t="s">
        <v>1231</v>
      </c>
      <c r="E109" t="s">
        <v>1052</v>
      </c>
      <c r="F109">
        <v>388</v>
      </c>
      <c r="G109" t="s">
        <v>1053</v>
      </c>
      <c r="I109" s="2" t="s">
        <v>1232</v>
      </c>
      <c r="J109" s="2">
        <v>943</v>
      </c>
      <c r="K109" s="3" t="s">
        <v>1233</v>
      </c>
    </row>
    <row r="110" spans="1:11" x14ac:dyDescent="0.35">
      <c r="A110" t="s">
        <v>1234</v>
      </c>
      <c r="B110" t="s">
        <v>1235</v>
      </c>
      <c r="C110" t="s">
        <v>1236</v>
      </c>
      <c r="D110" t="s">
        <v>1237</v>
      </c>
      <c r="E110" t="s">
        <v>1064</v>
      </c>
      <c r="F110">
        <v>392</v>
      </c>
      <c r="G110" t="s">
        <v>1065</v>
      </c>
      <c r="I110" s="2" t="s">
        <v>1238</v>
      </c>
      <c r="J110" s="2">
        <v>516</v>
      </c>
      <c r="K110" s="3" t="s">
        <v>1239</v>
      </c>
    </row>
    <row r="111" spans="1:11" x14ac:dyDescent="0.35">
      <c r="A111" t="s">
        <v>1240</v>
      </c>
      <c r="B111" t="s">
        <v>1241</v>
      </c>
      <c r="C111" t="s">
        <v>1242</v>
      </c>
      <c r="D111" t="s">
        <v>1243</v>
      </c>
      <c r="E111" t="s">
        <v>1046</v>
      </c>
      <c r="F111">
        <v>0</v>
      </c>
      <c r="G111" t="s">
        <v>1047</v>
      </c>
      <c r="I111" s="2" t="s">
        <v>1244</v>
      </c>
      <c r="J111" s="2">
        <v>566</v>
      </c>
      <c r="K111" s="3" t="s">
        <v>1245</v>
      </c>
    </row>
    <row r="112" spans="1:11" x14ac:dyDescent="0.35">
      <c r="A112" t="s">
        <v>1246</v>
      </c>
      <c r="B112" t="s">
        <v>1247</v>
      </c>
      <c r="C112" t="s">
        <v>1248</v>
      </c>
      <c r="D112" t="s">
        <v>1249</v>
      </c>
      <c r="E112" t="s">
        <v>1058</v>
      </c>
      <c r="F112">
        <v>400</v>
      </c>
      <c r="G112" t="s">
        <v>1059</v>
      </c>
      <c r="I112" s="2" t="s">
        <v>1250</v>
      </c>
      <c r="J112" s="2">
        <v>558</v>
      </c>
      <c r="K112" s="3" t="s">
        <v>1251</v>
      </c>
    </row>
    <row r="113" spans="1:11" x14ac:dyDescent="0.35">
      <c r="A113" t="s">
        <v>1252</v>
      </c>
      <c r="B113" t="s">
        <v>1253</v>
      </c>
      <c r="C113" t="s">
        <v>1254</v>
      </c>
      <c r="D113" t="s">
        <v>1255</v>
      </c>
      <c r="E113" t="s">
        <v>1112</v>
      </c>
      <c r="F113">
        <v>398</v>
      </c>
      <c r="G113" t="s">
        <v>1113</v>
      </c>
      <c r="I113" s="2" t="s">
        <v>1256</v>
      </c>
      <c r="J113" s="2">
        <v>578</v>
      </c>
      <c r="K113" s="3" t="s">
        <v>1257</v>
      </c>
    </row>
    <row r="114" spans="1:11" x14ac:dyDescent="0.35">
      <c r="A114" t="s">
        <v>1258</v>
      </c>
      <c r="B114" t="s">
        <v>1259</v>
      </c>
      <c r="C114" t="s">
        <v>1260</v>
      </c>
      <c r="D114" t="s">
        <v>1261</v>
      </c>
      <c r="E114" t="s">
        <v>1070</v>
      </c>
      <c r="F114">
        <v>404</v>
      </c>
      <c r="G114" t="s">
        <v>1071</v>
      </c>
      <c r="I114" s="2" t="s">
        <v>1262</v>
      </c>
      <c r="J114" s="2">
        <v>524</v>
      </c>
      <c r="K114" s="3" t="s">
        <v>1263</v>
      </c>
    </row>
    <row r="115" spans="1:11" x14ac:dyDescent="0.35">
      <c r="A115" t="s">
        <v>1264</v>
      </c>
      <c r="B115" t="s">
        <v>1265</v>
      </c>
      <c r="C115" t="s">
        <v>1266</v>
      </c>
      <c r="D115" t="s">
        <v>1267</v>
      </c>
      <c r="I115" s="2" t="s">
        <v>1268</v>
      </c>
      <c r="J115" s="2">
        <v>554</v>
      </c>
      <c r="K115" s="3" t="s">
        <v>1269</v>
      </c>
    </row>
    <row r="116" spans="1:11" x14ac:dyDescent="0.35">
      <c r="A116" t="s">
        <v>1270</v>
      </c>
      <c r="B116" t="s">
        <v>1271</v>
      </c>
      <c r="C116" t="s">
        <v>1272</v>
      </c>
      <c r="D116" t="s">
        <v>1273</v>
      </c>
      <c r="E116" t="s">
        <v>1090</v>
      </c>
      <c r="F116">
        <v>408</v>
      </c>
      <c r="G116" t="s">
        <v>1091</v>
      </c>
      <c r="I116" s="2" t="s">
        <v>1274</v>
      </c>
      <c r="J116" s="2">
        <v>512</v>
      </c>
      <c r="K116" s="3" t="s">
        <v>1275</v>
      </c>
    </row>
    <row r="117" spans="1:11" x14ac:dyDescent="0.35">
      <c r="A117" t="s">
        <v>1276</v>
      </c>
      <c r="B117" t="s">
        <v>1277</v>
      </c>
      <c r="C117" t="s">
        <v>1278</v>
      </c>
      <c r="D117" t="s">
        <v>1279</v>
      </c>
      <c r="E117" t="s">
        <v>1096</v>
      </c>
      <c r="F117">
        <v>410</v>
      </c>
      <c r="G117" t="s">
        <v>1097</v>
      </c>
      <c r="I117" s="2" t="s">
        <v>1280</v>
      </c>
      <c r="J117" s="2">
        <v>590</v>
      </c>
      <c r="K117" s="3" t="s">
        <v>1281</v>
      </c>
    </row>
    <row r="118" spans="1:11" x14ac:dyDescent="0.35">
      <c r="A118" t="s">
        <v>1282</v>
      </c>
      <c r="B118" t="s">
        <v>1283</v>
      </c>
      <c r="C118" t="s">
        <v>1284</v>
      </c>
      <c r="D118" t="s">
        <v>1285</v>
      </c>
      <c r="E118" t="s">
        <v>330</v>
      </c>
      <c r="F118">
        <v>978</v>
      </c>
      <c r="G118" t="s">
        <v>331</v>
      </c>
      <c r="I118" s="2" t="s">
        <v>1286</v>
      </c>
      <c r="J118" s="2">
        <v>604</v>
      </c>
      <c r="K118" s="3" t="s">
        <v>1287</v>
      </c>
    </row>
    <row r="119" spans="1:11" x14ac:dyDescent="0.35">
      <c r="A119" t="s">
        <v>1288</v>
      </c>
      <c r="B119" t="s">
        <v>1289</v>
      </c>
      <c r="C119" t="s">
        <v>1290</v>
      </c>
      <c r="D119" t="s">
        <v>1291</v>
      </c>
      <c r="E119" t="s">
        <v>1102</v>
      </c>
      <c r="F119">
        <v>414</v>
      </c>
      <c r="G119" t="s">
        <v>1103</v>
      </c>
      <c r="I119" s="2" t="s">
        <v>1292</v>
      </c>
      <c r="J119" s="2">
        <v>598</v>
      </c>
      <c r="K119" s="3" t="s">
        <v>1293</v>
      </c>
    </row>
    <row r="120" spans="1:11" x14ac:dyDescent="0.35">
      <c r="A120" t="s">
        <v>1294</v>
      </c>
      <c r="B120" t="s">
        <v>1295</v>
      </c>
      <c r="C120" t="s">
        <v>1296</v>
      </c>
      <c r="D120" t="s">
        <v>1297</v>
      </c>
      <c r="E120" t="s">
        <v>1076</v>
      </c>
      <c r="F120">
        <v>417</v>
      </c>
      <c r="G120" t="s">
        <v>1077</v>
      </c>
      <c r="I120" s="2" t="s">
        <v>1298</v>
      </c>
      <c r="J120" s="2">
        <v>608</v>
      </c>
      <c r="K120" s="3" t="s">
        <v>1299</v>
      </c>
    </row>
    <row r="121" spans="1:11" x14ac:dyDescent="0.35">
      <c r="A121" t="s">
        <v>1300</v>
      </c>
      <c r="B121" t="s">
        <v>1301</v>
      </c>
      <c r="C121" t="s">
        <v>1302</v>
      </c>
      <c r="D121" t="s">
        <v>1303</v>
      </c>
      <c r="E121" t="s">
        <v>1118</v>
      </c>
      <c r="F121">
        <v>418</v>
      </c>
      <c r="G121" t="s">
        <v>1119</v>
      </c>
      <c r="I121" s="2" t="s">
        <v>1304</v>
      </c>
      <c r="J121" s="2">
        <v>586</v>
      </c>
      <c r="K121" s="3" t="s">
        <v>1305</v>
      </c>
    </row>
    <row r="122" spans="1:11" x14ac:dyDescent="0.35">
      <c r="A122" t="s">
        <v>1306</v>
      </c>
      <c r="B122" t="s">
        <v>1307</v>
      </c>
      <c r="C122" t="s">
        <v>1308</v>
      </c>
      <c r="D122" t="s">
        <v>1309</v>
      </c>
      <c r="E122" t="s">
        <v>330</v>
      </c>
      <c r="F122">
        <v>978</v>
      </c>
      <c r="G122" t="s">
        <v>331</v>
      </c>
      <c r="I122" s="2" t="s">
        <v>1310</v>
      </c>
      <c r="J122" s="2">
        <v>985</v>
      </c>
      <c r="K122" s="3" t="s">
        <v>1311</v>
      </c>
    </row>
    <row r="123" spans="1:11" x14ac:dyDescent="0.35">
      <c r="A123" t="s">
        <v>1312</v>
      </c>
      <c r="B123" t="s">
        <v>1313</v>
      </c>
      <c r="C123" t="s">
        <v>1314</v>
      </c>
      <c r="D123" t="s">
        <v>1315</v>
      </c>
      <c r="E123" t="s">
        <v>1124</v>
      </c>
      <c r="F123">
        <v>422</v>
      </c>
      <c r="G123" t="s">
        <v>1125</v>
      </c>
      <c r="I123" s="2" t="s">
        <v>1316</v>
      </c>
      <c r="J123" s="2">
        <v>600</v>
      </c>
      <c r="K123" s="3" t="s">
        <v>1317</v>
      </c>
    </row>
    <row r="124" spans="1:11" x14ac:dyDescent="0.35">
      <c r="A124" t="s">
        <v>1318</v>
      </c>
      <c r="B124" t="s">
        <v>1319</v>
      </c>
      <c r="C124" t="s">
        <v>1320</v>
      </c>
      <c r="D124" t="s">
        <v>1321</v>
      </c>
      <c r="E124" t="s">
        <v>1142</v>
      </c>
      <c r="F124">
        <v>426</v>
      </c>
      <c r="G124" t="s">
        <v>1143</v>
      </c>
      <c r="I124" s="2" t="s">
        <v>1322</v>
      </c>
      <c r="J124" s="2">
        <v>634</v>
      </c>
      <c r="K124" s="3" t="s">
        <v>1323</v>
      </c>
    </row>
    <row r="125" spans="1:11" x14ac:dyDescent="0.35">
      <c r="A125" t="s">
        <v>1324</v>
      </c>
      <c r="B125" t="s">
        <v>1325</v>
      </c>
      <c r="C125" t="s">
        <v>1326</v>
      </c>
      <c r="D125" t="s">
        <v>1327</v>
      </c>
      <c r="E125" t="s">
        <v>1136</v>
      </c>
      <c r="F125">
        <v>430</v>
      </c>
      <c r="G125" t="s">
        <v>1137</v>
      </c>
      <c r="I125" s="2" t="s">
        <v>1328</v>
      </c>
      <c r="J125" s="2">
        <v>946</v>
      </c>
      <c r="K125" s="3" t="s">
        <v>1329</v>
      </c>
    </row>
    <row r="126" spans="1:11" x14ac:dyDescent="0.35">
      <c r="A126" t="s">
        <v>1330</v>
      </c>
      <c r="B126" t="s">
        <v>1331</v>
      </c>
      <c r="C126" t="s">
        <v>1332</v>
      </c>
      <c r="D126" t="s">
        <v>1333</v>
      </c>
      <c r="E126" t="s">
        <v>1148</v>
      </c>
      <c r="F126">
        <v>434</v>
      </c>
      <c r="G126" t="s">
        <v>1149</v>
      </c>
      <c r="I126" s="2" t="s">
        <v>1334</v>
      </c>
      <c r="J126" s="2">
        <v>941</v>
      </c>
      <c r="K126" s="3" t="s">
        <v>1335</v>
      </c>
    </row>
    <row r="127" spans="1:11" x14ac:dyDescent="0.35">
      <c r="A127" t="s">
        <v>1336</v>
      </c>
      <c r="B127" t="s">
        <v>1337</v>
      </c>
      <c r="C127" t="s">
        <v>1338</v>
      </c>
      <c r="D127" t="s">
        <v>1339</v>
      </c>
      <c r="E127" t="s">
        <v>705</v>
      </c>
      <c r="F127">
        <v>756</v>
      </c>
      <c r="G127" t="s">
        <v>706</v>
      </c>
      <c r="I127" s="2" t="s">
        <v>1340</v>
      </c>
      <c r="J127" s="2">
        <v>643</v>
      </c>
      <c r="K127" s="3" t="s">
        <v>1341</v>
      </c>
    </row>
    <row r="128" spans="1:11" x14ac:dyDescent="0.35">
      <c r="A128" t="s">
        <v>1342</v>
      </c>
      <c r="B128" t="s">
        <v>1343</v>
      </c>
      <c r="C128" t="s">
        <v>1344</v>
      </c>
      <c r="D128" t="s">
        <v>1345</v>
      </c>
      <c r="E128" t="s">
        <v>330</v>
      </c>
      <c r="F128">
        <v>978</v>
      </c>
      <c r="G128" t="s">
        <v>331</v>
      </c>
      <c r="I128" s="2" t="s">
        <v>1346</v>
      </c>
      <c r="J128" s="2">
        <v>646</v>
      </c>
      <c r="K128" s="3" t="s">
        <v>1347</v>
      </c>
    </row>
    <row r="129" spans="1:11" x14ac:dyDescent="0.35">
      <c r="A129" t="s">
        <v>1348</v>
      </c>
      <c r="B129" t="s">
        <v>1349</v>
      </c>
      <c r="C129" t="s">
        <v>1350</v>
      </c>
      <c r="D129" t="s">
        <v>1351</v>
      </c>
      <c r="E129" t="s">
        <v>330</v>
      </c>
      <c r="F129">
        <v>978</v>
      </c>
      <c r="G129" t="s">
        <v>331</v>
      </c>
      <c r="I129" s="2" t="s">
        <v>1352</v>
      </c>
      <c r="J129" s="2">
        <v>682</v>
      </c>
      <c r="K129" s="3" t="s">
        <v>1353</v>
      </c>
    </row>
    <row r="130" spans="1:11" x14ac:dyDescent="0.35">
      <c r="A130" t="s">
        <v>1354</v>
      </c>
      <c r="B130" t="s">
        <v>1355</v>
      </c>
      <c r="C130" t="s">
        <v>1356</v>
      </c>
      <c r="D130" t="s">
        <v>1357</v>
      </c>
      <c r="E130" t="s">
        <v>1190</v>
      </c>
      <c r="F130">
        <v>446</v>
      </c>
      <c r="G130" t="s">
        <v>1191</v>
      </c>
      <c r="I130" s="2" t="s">
        <v>1358</v>
      </c>
      <c r="J130" s="2">
        <v>90</v>
      </c>
      <c r="K130" s="3" t="s">
        <v>1359</v>
      </c>
    </row>
    <row r="131" spans="1:11" x14ac:dyDescent="0.35">
      <c r="A131" t="s">
        <v>1360</v>
      </c>
      <c r="B131" t="s">
        <v>1361</v>
      </c>
      <c r="C131" t="s">
        <v>1172</v>
      </c>
      <c r="D131" t="s">
        <v>1362</v>
      </c>
      <c r="E131" t="s">
        <v>1172</v>
      </c>
      <c r="F131">
        <v>807</v>
      </c>
      <c r="G131" t="s">
        <v>1173</v>
      </c>
      <c r="I131" s="2" t="s">
        <v>1363</v>
      </c>
      <c r="J131" s="2">
        <v>690</v>
      </c>
      <c r="K131" s="3" t="s">
        <v>1364</v>
      </c>
    </row>
    <row r="132" spans="1:11" x14ac:dyDescent="0.35">
      <c r="A132" t="s">
        <v>1365</v>
      </c>
      <c r="B132" t="s">
        <v>1366</v>
      </c>
      <c r="C132" t="s">
        <v>1367</v>
      </c>
      <c r="D132" t="s">
        <v>1368</v>
      </c>
      <c r="E132" t="s">
        <v>1166</v>
      </c>
      <c r="F132">
        <v>969</v>
      </c>
      <c r="G132" t="s">
        <v>1167</v>
      </c>
      <c r="I132" s="2" t="s">
        <v>1369</v>
      </c>
      <c r="J132" s="2">
        <v>938</v>
      </c>
      <c r="K132" s="3" t="s">
        <v>1370</v>
      </c>
    </row>
    <row r="133" spans="1:11" x14ac:dyDescent="0.35">
      <c r="A133" t="s">
        <v>1371</v>
      </c>
      <c r="B133" t="s">
        <v>1372</v>
      </c>
      <c r="C133" t="s">
        <v>1373</v>
      </c>
      <c r="D133" t="s">
        <v>1374</v>
      </c>
      <c r="E133" t="s">
        <v>1214</v>
      </c>
      <c r="F133">
        <v>454</v>
      </c>
      <c r="G133" t="s">
        <v>1215</v>
      </c>
      <c r="I133" s="2" t="s">
        <v>1375</v>
      </c>
      <c r="J133" s="2">
        <v>752</v>
      </c>
      <c r="K133" s="3" t="s">
        <v>1376</v>
      </c>
    </row>
    <row r="134" spans="1:11" x14ac:dyDescent="0.35">
      <c r="A134" t="s">
        <v>1377</v>
      </c>
      <c r="B134" t="s">
        <v>1378</v>
      </c>
      <c r="C134" t="s">
        <v>1379</v>
      </c>
      <c r="D134" t="s">
        <v>1380</v>
      </c>
      <c r="E134" t="s">
        <v>1226</v>
      </c>
      <c r="F134">
        <v>458</v>
      </c>
      <c r="G134" t="s">
        <v>1227</v>
      </c>
      <c r="I134" s="2" t="s">
        <v>1381</v>
      </c>
      <c r="J134" s="2">
        <v>702</v>
      </c>
      <c r="K134" s="3" t="s">
        <v>1382</v>
      </c>
    </row>
    <row r="135" spans="1:11" x14ac:dyDescent="0.35">
      <c r="A135" t="s">
        <v>1383</v>
      </c>
      <c r="B135" t="s">
        <v>1384</v>
      </c>
      <c r="C135" t="s">
        <v>1385</v>
      </c>
      <c r="D135" t="s">
        <v>1386</v>
      </c>
      <c r="E135" t="s">
        <v>1208</v>
      </c>
      <c r="F135">
        <v>462</v>
      </c>
      <c r="G135" t="s">
        <v>1209</v>
      </c>
      <c r="I135" s="2" t="s">
        <v>1387</v>
      </c>
      <c r="J135" s="2">
        <v>654</v>
      </c>
      <c r="K135" s="3" t="s">
        <v>1388</v>
      </c>
    </row>
    <row r="136" spans="1:11" x14ac:dyDescent="0.35">
      <c r="A136" t="s">
        <v>1389</v>
      </c>
      <c r="B136" t="s">
        <v>1390</v>
      </c>
      <c r="C136" t="s">
        <v>1391</v>
      </c>
      <c r="D136" t="s">
        <v>1392</v>
      </c>
      <c r="E136" t="s">
        <v>592</v>
      </c>
      <c r="F136">
        <v>952</v>
      </c>
      <c r="G136" t="s">
        <v>593</v>
      </c>
      <c r="I136" s="2" t="s">
        <v>1393</v>
      </c>
      <c r="J136" s="2">
        <v>694</v>
      </c>
      <c r="K136" s="3" t="s">
        <v>1394</v>
      </c>
    </row>
    <row r="137" spans="1:11" x14ac:dyDescent="0.35">
      <c r="A137" t="s">
        <v>1395</v>
      </c>
      <c r="B137" t="s">
        <v>1396</v>
      </c>
      <c r="C137" t="s">
        <v>1397</v>
      </c>
      <c r="D137" t="s">
        <v>1398</v>
      </c>
      <c r="E137" t="s">
        <v>330</v>
      </c>
      <c r="F137">
        <v>978</v>
      </c>
      <c r="G137" t="s">
        <v>331</v>
      </c>
      <c r="I137" s="2" t="s">
        <v>1399</v>
      </c>
      <c r="J137" s="2">
        <v>706</v>
      </c>
      <c r="K137" s="3" t="s">
        <v>1400</v>
      </c>
    </row>
    <row r="138" spans="1:11" x14ac:dyDescent="0.35">
      <c r="A138" t="s">
        <v>1401</v>
      </c>
      <c r="B138" t="s">
        <v>1402</v>
      </c>
      <c r="C138" t="s">
        <v>1403</v>
      </c>
      <c r="D138" t="s">
        <v>1404</v>
      </c>
      <c r="E138" t="s">
        <v>98</v>
      </c>
      <c r="F138">
        <v>840</v>
      </c>
      <c r="G138" t="s">
        <v>302</v>
      </c>
      <c r="I138" s="2" t="s">
        <v>1405</v>
      </c>
      <c r="J138" s="2">
        <v>968</v>
      </c>
      <c r="K138" s="3" t="s">
        <v>1406</v>
      </c>
    </row>
    <row r="139" spans="1:11" x14ac:dyDescent="0.35">
      <c r="A139" t="s">
        <v>1407</v>
      </c>
      <c r="B139" t="s">
        <v>1408</v>
      </c>
      <c r="C139" t="s">
        <v>1409</v>
      </c>
      <c r="D139" t="s">
        <v>1410</v>
      </c>
      <c r="E139" t="s">
        <v>330</v>
      </c>
      <c r="F139">
        <v>978</v>
      </c>
      <c r="G139" t="s">
        <v>331</v>
      </c>
      <c r="I139" s="2" t="s">
        <v>1411</v>
      </c>
      <c r="J139" s="2">
        <v>728</v>
      </c>
      <c r="K139" s="3" t="s">
        <v>1412</v>
      </c>
    </row>
    <row r="140" spans="1:11" x14ac:dyDescent="0.35">
      <c r="A140" t="s">
        <v>1413</v>
      </c>
      <c r="B140" t="s">
        <v>1414</v>
      </c>
      <c r="C140" t="s">
        <v>1415</v>
      </c>
      <c r="D140" t="s">
        <v>1416</v>
      </c>
      <c r="E140" t="s">
        <v>1196</v>
      </c>
      <c r="F140">
        <v>478</v>
      </c>
      <c r="G140" t="s">
        <v>1197</v>
      </c>
      <c r="I140" s="2" t="s">
        <v>1417</v>
      </c>
      <c r="J140" s="2">
        <v>678</v>
      </c>
      <c r="K140" s="3" t="s">
        <v>1418</v>
      </c>
    </row>
    <row r="141" spans="1:11" x14ac:dyDescent="0.35">
      <c r="A141" t="s">
        <v>1419</v>
      </c>
      <c r="B141" t="s">
        <v>1420</v>
      </c>
      <c r="C141" t="s">
        <v>1421</v>
      </c>
      <c r="D141" t="s">
        <v>1422</v>
      </c>
      <c r="E141" t="s">
        <v>1202</v>
      </c>
      <c r="F141">
        <v>480</v>
      </c>
      <c r="G141" t="s">
        <v>1203</v>
      </c>
      <c r="I141" s="2" t="s">
        <v>1423</v>
      </c>
      <c r="J141" s="2">
        <v>760</v>
      </c>
      <c r="K141" s="3" t="s">
        <v>1424</v>
      </c>
    </row>
    <row r="142" spans="1:11" x14ac:dyDescent="0.35">
      <c r="A142" t="s">
        <v>1425</v>
      </c>
      <c r="B142" t="s">
        <v>1426</v>
      </c>
      <c r="C142" t="s">
        <v>1427</v>
      </c>
      <c r="D142" t="s">
        <v>1428</v>
      </c>
      <c r="E142" t="s">
        <v>330</v>
      </c>
      <c r="F142">
        <v>978</v>
      </c>
      <c r="G142" t="s">
        <v>331</v>
      </c>
      <c r="I142" s="2" t="s">
        <v>982</v>
      </c>
      <c r="J142" s="2">
        <v>748</v>
      </c>
      <c r="K142" s="3" t="s">
        <v>983</v>
      </c>
    </row>
    <row r="143" spans="1:11" x14ac:dyDescent="0.35">
      <c r="A143" t="s">
        <v>1429</v>
      </c>
      <c r="B143" t="s">
        <v>1430</v>
      </c>
      <c r="C143" t="s">
        <v>1431</v>
      </c>
      <c r="D143" t="s">
        <v>1432</v>
      </c>
      <c r="E143" t="s">
        <v>1220</v>
      </c>
      <c r="F143">
        <v>484</v>
      </c>
      <c r="G143" t="s">
        <v>1221</v>
      </c>
      <c r="I143" s="2" t="s">
        <v>1433</v>
      </c>
      <c r="J143" s="2">
        <v>764</v>
      </c>
      <c r="K143" s="3" t="s">
        <v>1434</v>
      </c>
    </row>
    <row r="144" spans="1:11" x14ac:dyDescent="0.35">
      <c r="A144" t="s">
        <v>1435</v>
      </c>
      <c r="B144" t="s">
        <v>1436</v>
      </c>
      <c r="C144" t="s">
        <v>1437</v>
      </c>
      <c r="D144" t="s">
        <v>1438</v>
      </c>
      <c r="E144" t="s">
        <v>98</v>
      </c>
      <c r="F144">
        <v>840</v>
      </c>
      <c r="G144" t="s">
        <v>302</v>
      </c>
      <c r="I144" s="2" t="s">
        <v>1439</v>
      </c>
      <c r="J144" s="2">
        <v>972</v>
      </c>
      <c r="K144" s="3" t="s">
        <v>1440</v>
      </c>
    </row>
    <row r="145" spans="1:11" x14ac:dyDescent="0.35">
      <c r="A145" t="s">
        <v>1441</v>
      </c>
      <c r="B145" t="s">
        <v>1442</v>
      </c>
      <c r="C145" t="s">
        <v>1443</v>
      </c>
      <c r="D145" t="s">
        <v>1444</v>
      </c>
      <c r="E145" t="s">
        <v>1160</v>
      </c>
      <c r="F145">
        <v>498</v>
      </c>
      <c r="G145" t="s">
        <v>1161</v>
      </c>
      <c r="I145" s="2" t="s">
        <v>1445</v>
      </c>
      <c r="J145" s="2">
        <v>934</v>
      </c>
      <c r="K145" s="3" t="s">
        <v>1446</v>
      </c>
    </row>
    <row r="146" spans="1:11" x14ac:dyDescent="0.35">
      <c r="A146" t="s">
        <v>1447</v>
      </c>
      <c r="B146" t="s">
        <v>1448</v>
      </c>
      <c r="C146" t="s">
        <v>1449</v>
      </c>
      <c r="D146" t="s">
        <v>1450</v>
      </c>
      <c r="E146" t="s">
        <v>330</v>
      </c>
      <c r="F146">
        <v>978</v>
      </c>
      <c r="G146" t="s">
        <v>331</v>
      </c>
      <c r="I146" s="2" t="s">
        <v>1451</v>
      </c>
      <c r="J146" s="2">
        <v>788</v>
      </c>
      <c r="K146" s="3" t="s">
        <v>1452</v>
      </c>
    </row>
    <row r="147" spans="1:11" x14ac:dyDescent="0.35">
      <c r="A147" t="s">
        <v>1453</v>
      </c>
      <c r="B147" t="s">
        <v>1454</v>
      </c>
      <c r="C147" t="s">
        <v>1455</v>
      </c>
      <c r="D147" t="s">
        <v>1456</v>
      </c>
      <c r="E147" t="s">
        <v>1184</v>
      </c>
      <c r="F147">
        <v>496</v>
      </c>
      <c r="G147" t="s">
        <v>1185</v>
      </c>
      <c r="I147" s="2" t="s">
        <v>1457</v>
      </c>
      <c r="J147" s="2">
        <v>776</v>
      </c>
      <c r="K147" s="3" t="s">
        <v>1458</v>
      </c>
    </row>
    <row r="148" spans="1:11" x14ac:dyDescent="0.35">
      <c r="A148" t="s">
        <v>1459</v>
      </c>
      <c r="B148" t="s">
        <v>1460</v>
      </c>
      <c r="C148" t="s">
        <v>1461</v>
      </c>
      <c r="D148" t="s">
        <v>1462</v>
      </c>
      <c r="E148" t="s">
        <v>330</v>
      </c>
      <c r="F148">
        <v>978</v>
      </c>
      <c r="G148" t="s">
        <v>331</v>
      </c>
      <c r="I148" s="2" t="s">
        <v>1463</v>
      </c>
      <c r="J148" s="2">
        <v>949</v>
      </c>
      <c r="K148" s="3" t="s">
        <v>1464</v>
      </c>
    </row>
    <row r="149" spans="1:11" x14ac:dyDescent="0.35">
      <c r="A149" t="s">
        <v>1465</v>
      </c>
      <c r="B149" t="s">
        <v>1466</v>
      </c>
      <c r="C149" t="s">
        <v>1467</v>
      </c>
      <c r="D149" t="s">
        <v>1468</v>
      </c>
      <c r="E149" t="s">
        <v>403</v>
      </c>
      <c r="F149">
        <v>951</v>
      </c>
      <c r="G149" t="s">
        <v>404</v>
      </c>
      <c r="I149" s="2" t="s">
        <v>1469</v>
      </c>
      <c r="J149" s="2">
        <v>780</v>
      </c>
      <c r="K149" s="3" t="s">
        <v>1470</v>
      </c>
    </row>
    <row r="150" spans="1:11" x14ac:dyDescent="0.35">
      <c r="A150" t="s">
        <v>1471</v>
      </c>
      <c r="B150" t="s">
        <v>1472</v>
      </c>
      <c r="C150" t="s">
        <v>1473</v>
      </c>
      <c r="D150" t="s">
        <v>1474</v>
      </c>
      <c r="E150" t="s">
        <v>1154</v>
      </c>
      <c r="F150">
        <v>504</v>
      </c>
      <c r="G150" t="s">
        <v>1155</v>
      </c>
      <c r="I150" s="2" t="s">
        <v>1475</v>
      </c>
      <c r="J150" s="2">
        <v>0</v>
      </c>
      <c r="K150" s="3" t="s">
        <v>1476</v>
      </c>
    </row>
    <row r="151" spans="1:11" x14ac:dyDescent="0.35">
      <c r="A151" t="s">
        <v>1477</v>
      </c>
      <c r="B151" t="s">
        <v>1478</v>
      </c>
      <c r="C151" t="s">
        <v>1479</v>
      </c>
      <c r="D151" t="s">
        <v>1480</v>
      </c>
      <c r="E151" t="s">
        <v>1232</v>
      </c>
      <c r="F151">
        <v>943</v>
      </c>
      <c r="G151" t="s">
        <v>1233</v>
      </c>
      <c r="I151" s="2" t="s">
        <v>1481</v>
      </c>
      <c r="J151" s="2">
        <v>901</v>
      </c>
      <c r="K151" s="3" t="s">
        <v>1482</v>
      </c>
    </row>
    <row r="152" spans="1:11" x14ac:dyDescent="0.35">
      <c r="A152" t="s">
        <v>1483</v>
      </c>
      <c r="B152" t="s">
        <v>1484</v>
      </c>
      <c r="C152" t="s">
        <v>1485</v>
      </c>
      <c r="D152" t="s">
        <v>1486</v>
      </c>
      <c r="E152" t="s">
        <v>1178</v>
      </c>
      <c r="F152">
        <v>104</v>
      </c>
      <c r="G152" t="s">
        <v>1179</v>
      </c>
      <c r="I152" s="2" t="s">
        <v>1487</v>
      </c>
      <c r="J152" s="2">
        <v>834</v>
      </c>
      <c r="K152" s="3" t="s">
        <v>1488</v>
      </c>
    </row>
    <row r="153" spans="1:11" x14ac:dyDescent="0.35">
      <c r="A153" t="s">
        <v>1489</v>
      </c>
      <c r="B153" t="s">
        <v>1490</v>
      </c>
      <c r="C153" t="s">
        <v>1491</v>
      </c>
      <c r="D153" t="s">
        <v>1492</v>
      </c>
      <c r="E153" t="s">
        <v>1238</v>
      </c>
      <c r="F153">
        <v>516</v>
      </c>
      <c r="G153" t="s">
        <v>1239</v>
      </c>
      <c r="I153" s="2" t="s">
        <v>1493</v>
      </c>
      <c r="J153" s="2">
        <v>980</v>
      </c>
      <c r="K153" s="3" t="s">
        <v>1494</v>
      </c>
    </row>
    <row r="154" spans="1:11" x14ac:dyDescent="0.35">
      <c r="A154" t="s">
        <v>1495</v>
      </c>
      <c r="B154" t="s">
        <v>1496</v>
      </c>
      <c r="C154" t="s">
        <v>1497</v>
      </c>
      <c r="D154" t="s">
        <v>1498</v>
      </c>
      <c r="I154" s="2" t="s">
        <v>1499</v>
      </c>
      <c r="J154" s="2">
        <v>800</v>
      </c>
      <c r="K154" s="3" t="s">
        <v>1500</v>
      </c>
    </row>
    <row r="155" spans="1:11" x14ac:dyDescent="0.35">
      <c r="A155" t="s">
        <v>1501</v>
      </c>
      <c r="B155" t="s">
        <v>1502</v>
      </c>
      <c r="C155" t="s">
        <v>1503</v>
      </c>
      <c r="D155" t="s">
        <v>1504</v>
      </c>
      <c r="E155" t="s">
        <v>1262</v>
      </c>
      <c r="F155">
        <v>524</v>
      </c>
      <c r="G155" t="s">
        <v>1263</v>
      </c>
      <c r="I155" s="2" t="s">
        <v>98</v>
      </c>
      <c r="J155" s="2">
        <v>840</v>
      </c>
      <c r="K155" s="3" t="s">
        <v>302</v>
      </c>
    </row>
    <row r="156" spans="1:11" x14ac:dyDescent="0.35">
      <c r="A156" t="s">
        <v>1505</v>
      </c>
      <c r="B156" t="s">
        <v>1506</v>
      </c>
      <c r="C156" t="s">
        <v>1507</v>
      </c>
      <c r="D156" t="s">
        <v>1508</v>
      </c>
      <c r="E156" t="s">
        <v>330</v>
      </c>
      <c r="F156">
        <v>978</v>
      </c>
      <c r="G156" t="s">
        <v>331</v>
      </c>
      <c r="I156" s="2" t="s">
        <v>98</v>
      </c>
      <c r="J156" s="2"/>
      <c r="K156" s="3"/>
    </row>
    <row r="157" spans="1:11" x14ac:dyDescent="0.35">
      <c r="A157" t="s">
        <v>1509</v>
      </c>
      <c r="B157" t="s">
        <v>1510</v>
      </c>
      <c r="C157" t="s">
        <v>1511</v>
      </c>
      <c r="D157" t="s">
        <v>1512</v>
      </c>
      <c r="E157" t="s">
        <v>456</v>
      </c>
      <c r="F157">
        <v>532</v>
      </c>
      <c r="G157" t="s">
        <v>457</v>
      </c>
      <c r="I157" s="2" t="s">
        <v>1513</v>
      </c>
      <c r="J157" s="2">
        <v>858</v>
      </c>
      <c r="K157" s="3" t="s">
        <v>1514</v>
      </c>
    </row>
    <row r="158" spans="1:11" x14ac:dyDescent="0.35">
      <c r="A158" t="s">
        <v>1515</v>
      </c>
      <c r="B158" t="s">
        <v>1516</v>
      </c>
      <c r="C158" t="s">
        <v>1517</v>
      </c>
      <c r="D158" t="s">
        <v>1518</v>
      </c>
      <c r="I158" s="2" t="s">
        <v>1519</v>
      </c>
      <c r="J158" s="2">
        <v>860</v>
      </c>
      <c r="K158" s="3" t="s">
        <v>1520</v>
      </c>
    </row>
    <row r="159" spans="1:11" x14ac:dyDescent="0.35">
      <c r="A159" t="s">
        <v>1521</v>
      </c>
      <c r="B159" t="s">
        <v>1522</v>
      </c>
      <c r="C159" t="s">
        <v>1523</v>
      </c>
      <c r="D159" t="s">
        <v>1524</v>
      </c>
      <c r="E159" t="s">
        <v>1268</v>
      </c>
      <c r="F159">
        <v>554</v>
      </c>
      <c r="G159" t="s">
        <v>1269</v>
      </c>
      <c r="I159" s="2" t="s">
        <v>1525</v>
      </c>
      <c r="J159" s="2">
        <v>937</v>
      </c>
      <c r="K159" s="3" t="s">
        <v>1526</v>
      </c>
    </row>
    <row r="160" spans="1:11" x14ac:dyDescent="0.35">
      <c r="A160" t="s">
        <v>1527</v>
      </c>
      <c r="B160" t="s">
        <v>1528</v>
      </c>
      <c r="C160" t="s">
        <v>1529</v>
      </c>
      <c r="D160" t="s">
        <v>1530</v>
      </c>
      <c r="E160" t="s">
        <v>1250</v>
      </c>
      <c r="F160">
        <v>558</v>
      </c>
      <c r="G160" t="s">
        <v>1251</v>
      </c>
      <c r="I160" s="2" t="s">
        <v>1531</v>
      </c>
      <c r="J160" s="2">
        <v>704</v>
      </c>
      <c r="K160" s="3" t="s">
        <v>1532</v>
      </c>
    </row>
    <row r="161" spans="1:11" x14ac:dyDescent="0.35">
      <c r="A161" t="s">
        <v>1533</v>
      </c>
      <c r="B161" t="s">
        <v>1534</v>
      </c>
      <c r="C161" t="s">
        <v>1535</v>
      </c>
      <c r="D161" t="s">
        <v>1536</v>
      </c>
      <c r="E161" t="s">
        <v>592</v>
      </c>
      <c r="F161">
        <v>952</v>
      </c>
      <c r="G161" t="s">
        <v>593</v>
      </c>
      <c r="I161" s="2" t="s">
        <v>1537</v>
      </c>
      <c r="J161" s="2">
        <v>548</v>
      </c>
      <c r="K161" s="3" t="s">
        <v>1538</v>
      </c>
    </row>
    <row r="162" spans="1:11" x14ac:dyDescent="0.35">
      <c r="A162" t="s">
        <v>1539</v>
      </c>
      <c r="B162" t="s">
        <v>1540</v>
      </c>
      <c r="C162" t="s">
        <v>1541</v>
      </c>
      <c r="D162" t="s">
        <v>1542</v>
      </c>
      <c r="E162" t="s">
        <v>1244</v>
      </c>
      <c r="F162">
        <v>566</v>
      </c>
      <c r="G162" t="s">
        <v>1245</v>
      </c>
      <c r="I162" s="2" t="s">
        <v>1543</v>
      </c>
      <c r="J162" s="2">
        <v>882</v>
      </c>
      <c r="K162" s="3" t="s">
        <v>1544</v>
      </c>
    </row>
    <row r="163" spans="1:11" x14ac:dyDescent="0.35">
      <c r="A163" t="s">
        <v>1545</v>
      </c>
      <c r="B163" t="s">
        <v>1546</v>
      </c>
      <c r="C163" t="s">
        <v>1547</v>
      </c>
      <c r="D163" t="s">
        <v>1548</v>
      </c>
      <c r="I163" s="2" t="s">
        <v>725</v>
      </c>
      <c r="J163" s="2">
        <v>950</v>
      </c>
      <c r="K163" s="3" t="s">
        <v>726</v>
      </c>
    </row>
    <row r="164" spans="1:11" x14ac:dyDescent="0.35">
      <c r="A164" t="s">
        <v>1549</v>
      </c>
      <c r="B164" t="s">
        <v>1550</v>
      </c>
      <c r="C164" t="s">
        <v>1551</v>
      </c>
      <c r="D164" t="s">
        <v>1552</v>
      </c>
      <c r="I164" s="2" t="s">
        <v>403</v>
      </c>
      <c r="J164" s="2">
        <v>951</v>
      </c>
      <c r="K164" s="3" t="s">
        <v>404</v>
      </c>
    </row>
    <row r="165" spans="1:11" x14ac:dyDescent="0.35">
      <c r="A165" t="s">
        <v>1553</v>
      </c>
      <c r="B165" t="s">
        <v>1554</v>
      </c>
      <c r="C165" t="s">
        <v>1555</v>
      </c>
      <c r="D165" t="s">
        <v>1556</v>
      </c>
      <c r="E165" t="s">
        <v>98</v>
      </c>
      <c r="F165">
        <v>840</v>
      </c>
      <c r="G165" t="s">
        <v>302</v>
      </c>
      <c r="I165" s="2" t="s">
        <v>592</v>
      </c>
      <c r="J165" s="2">
        <v>952</v>
      </c>
      <c r="K165" s="3" t="s">
        <v>593</v>
      </c>
    </row>
    <row r="166" spans="1:11" x14ac:dyDescent="0.35">
      <c r="A166" t="s">
        <v>1557</v>
      </c>
      <c r="B166" t="s">
        <v>1558</v>
      </c>
      <c r="C166" t="s">
        <v>1559</v>
      </c>
      <c r="D166" t="s">
        <v>1560</v>
      </c>
      <c r="E166" t="s">
        <v>1256</v>
      </c>
      <c r="F166">
        <v>578</v>
      </c>
      <c r="G166" t="s">
        <v>1257</v>
      </c>
      <c r="I166" s="2" t="s">
        <v>1561</v>
      </c>
      <c r="J166" s="2">
        <v>886</v>
      </c>
      <c r="K166" s="3" t="s">
        <v>1562</v>
      </c>
    </row>
    <row r="167" spans="1:11" x14ac:dyDescent="0.35">
      <c r="A167" t="s">
        <v>1563</v>
      </c>
      <c r="B167" t="s">
        <v>1564</v>
      </c>
      <c r="C167" t="s">
        <v>1565</v>
      </c>
      <c r="D167" t="s">
        <v>1566</v>
      </c>
      <c r="E167" t="s">
        <v>1274</v>
      </c>
      <c r="F167">
        <v>512</v>
      </c>
      <c r="G167" t="s">
        <v>1275</v>
      </c>
      <c r="I167" s="2" t="s">
        <v>1567</v>
      </c>
      <c r="J167" s="2">
        <v>710</v>
      </c>
      <c r="K167" s="3" t="s">
        <v>1568</v>
      </c>
    </row>
    <row r="168" spans="1:11" x14ac:dyDescent="0.35">
      <c r="A168" t="s">
        <v>1569</v>
      </c>
      <c r="B168" t="s">
        <v>1570</v>
      </c>
      <c r="C168" t="s">
        <v>1571</v>
      </c>
      <c r="D168" t="s">
        <v>1572</v>
      </c>
      <c r="E168" t="s">
        <v>1304</v>
      </c>
      <c r="F168">
        <v>586</v>
      </c>
      <c r="G168" t="s">
        <v>1305</v>
      </c>
      <c r="I168" s="2" t="s">
        <v>1573</v>
      </c>
      <c r="J168" s="2">
        <v>967</v>
      </c>
      <c r="K168" s="3" t="s">
        <v>1574</v>
      </c>
    </row>
    <row r="169" spans="1:11" x14ac:dyDescent="0.35">
      <c r="A169" t="s">
        <v>1575</v>
      </c>
      <c r="B169" t="s">
        <v>1576</v>
      </c>
      <c r="C169" t="s">
        <v>1577</v>
      </c>
      <c r="D169" t="s">
        <v>1578</v>
      </c>
      <c r="E169" t="s">
        <v>98</v>
      </c>
      <c r="F169">
        <v>840</v>
      </c>
      <c r="G169" t="s">
        <v>302</v>
      </c>
    </row>
    <row r="170" spans="1:11" x14ac:dyDescent="0.35">
      <c r="A170" t="s">
        <v>1579</v>
      </c>
      <c r="B170" t="s">
        <v>1580</v>
      </c>
      <c r="C170" t="s">
        <v>1581</v>
      </c>
      <c r="D170" t="s">
        <v>1582</v>
      </c>
    </row>
    <row r="171" spans="1:11" x14ac:dyDescent="0.35">
      <c r="A171" t="s">
        <v>1583</v>
      </c>
      <c r="B171" t="s">
        <v>1584</v>
      </c>
      <c r="C171" t="s">
        <v>1585</v>
      </c>
      <c r="D171" t="s">
        <v>1586</v>
      </c>
      <c r="E171" t="s">
        <v>1280</v>
      </c>
      <c r="F171">
        <v>590</v>
      </c>
      <c r="G171" t="s">
        <v>1281</v>
      </c>
    </row>
    <row r="172" spans="1:11" x14ac:dyDescent="0.35">
      <c r="A172" t="s">
        <v>1587</v>
      </c>
      <c r="B172" t="s">
        <v>1588</v>
      </c>
      <c r="C172" t="s">
        <v>1589</v>
      </c>
      <c r="D172" t="s">
        <v>1590</v>
      </c>
      <c r="E172" t="s">
        <v>1292</v>
      </c>
      <c r="F172">
        <v>598</v>
      </c>
      <c r="G172" t="s">
        <v>1293</v>
      </c>
    </row>
    <row r="173" spans="1:11" x14ac:dyDescent="0.35">
      <c r="A173" t="s">
        <v>1591</v>
      </c>
      <c r="B173" t="s">
        <v>1592</v>
      </c>
      <c r="C173" t="s">
        <v>1593</v>
      </c>
      <c r="D173" t="s">
        <v>1594</v>
      </c>
      <c r="E173" t="s">
        <v>1316</v>
      </c>
      <c r="F173">
        <v>600</v>
      </c>
      <c r="G173" t="s">
        <v>1317</v>
      </c>
    </row>
    <row r="174" spans="1:11" x14ac:dyDescent="0.35">
      <c r="A174" t="s">
        <v>1595</v>
      </c>
      <c r="B174" t="s">
        <v>1596</v>
      </c>
      <c r="C174" t="s">
        <v>1597</v>
      </c>
      <c r="D174" t="s">
        <v>1598</v>
      </c>
      <c r="E174" t="s">
        <v>1286</v>
      </c>
      <c r="F174">
        <v>604</v>
      </c>
      <c r="G174" t="s">
        <v>1287</v>
      </c>
    </row>
    <row r="175" spans="1:11" x14ac:dyDescent="0.35">
      <c r="A175" t="s">
        <v>1599</v>
      </c>
      <c r="B175" t="s">
        <v>1600</v>
      </c>
      <c r="C175" t="s">
        <v>1601</v>
      </c>
      <c r="D175" t="s">
        <v>1602</v>
      </c>
      <c r="E175" t="s">
        <v>1298</v>
      </c>
      <c r="F175">
        <v>608</v>
      </c>
      <c r="G175" t="s">
        <v>1299</v>
      </c>
    </row>
    <row r="176" spans="1:11" x14ac:dyDescent="0.35">
      <c r="A176" t="s">
        <v>1603</v>
      </c>
      <c r="B176" t="s">
        <v>1604</v>
      </c>
      <c r="C176" t="s">
        <v>1605</v>
      </c>
      <c r="D176" t="s">
        <v>1606</v>
      </c>
    </row>
    <row r="177" spans="1:7" x14ac:dyDescent="0.35">
      <c r="A177" t="s">
        <v>1607</v>
      </c>
      <c r="B177" t="s">
        <v>1608</v>
      </c>
      <c r="C177" t="s">
        <v>1609</v>
      </c>
      <c r="D177" t="s">
        <v>1610</v>
      </c>
      <c r="E177" t="s">
        <v>1310</v>
      </c>
      <c r="F177">
        <v>985</v>
      </c>
      <c r="G177" t="s">
        <v>1311</v>
      </c>
    </row>
    <row r="178" spans="1:7" x14ac:dyDescent="0.35">
      <c r="A178" t="s">
        <v>1611</v>
      </c>
      <c r="B178" t="s">
        <v>1612</v>
      </c>
      <c r="C178" t="s">
        <v>1613</v>
      </c>
      <c r="D178" t="s">
        <v>1614</v>
      </c>
      <c r="E178" t="s">
        <v>330</v>
      </c>
      <c r="F178">
        <v>978</v>
      </c>
      <c r="G178" t="s">
        <v>331</v>
      </c>
    </row>
    <row r="179" spans="1:7" x14ac:dyDescent="0.35">
      <c r="A179" t="s">
        <v>1615</v>
      </c>
      <c r="B179" t="s">
        <v>1616</v>
      </c>
      <c r="C179" t="s">
        <v>1617</v>
      </c>
      <c r="D179" t="s">
        <v>1618</v>
      </c>
      <c r="E179" t="s">
        <v>98</v>
      </c>
      <c r="F179">
        <v>840</v>
      </c>
      <c r="G179" t="s">
        <v>302</v>
      </c>
    </row>
    <row r="180" spans="1:7" x14ac:dyDescent="0.35">
      <c r="A180" t="s">
        <v>1619</v>
      </c>
      <c r="B180" t="s">
        <v>1620</v>
      </c>
      <c r="C180" t="s">
        <v>1621</v>
      </c>
      <c r="D180" t="s">
        <v>1622</v>
      </c>
      <c r="E180" t="s">
        <v>1322</v>
      </c>
      <c r="F180">
        <v>634</v>
      </c>
      <c r="G180" t="s">
        <v>1323</v>
      </c>
    </row>
    <row r="181" spans="1:7" x14ac:dyDescent="0.35">
      <c r="A181" t="s">
        <v>1623</v>
      </c>
      <c r="B181" t="s">
        <v>1624</v>
      </c>
      <c r="C181" t="s">
        <v>1625</v>
      </c>
      <c r="D181" t="s">
        <v>1626</v>
      </c>
      <c r="E181" t="s">
        <v>725</v>
      </c>
      <c r="F181">
        <v>950</v>
      </c>
      <c r="G181" t="s">
        <v>726</v>
      </c>
    </row>
    <row r="182" spans="1:7" x14ac:dyDescent="0.35">
      <c r="A182" t="s">
        <v>1627</v>
      </c>
      <c r="B182" t="s">
        <v>1628</v>
      </c>
      <c r="C182" t="s">
        <v>1629</v>
      </c>
      <c r="D182" t="s">
        <v>1630</v>
      </c>
      <c r="E182" t="s">
        <v>330</v>
      </c>
      <c r="F182">
        <v>978</v>
      </c>
      <c r="G182" t="s">
        <v>331</v>
      </c>
    </row>
    <row r="183" spans="1:7" x14ac:dyDescent="0.35">
      <c r="A183" t="s">
        <v>1631</v>
      </c>
      <c r="B183" t="s">
        <v>1632</v>
      </c>
      <c r="C183" t="s">
        <v>1633</v>
      </c>
      <c r="D183" t="s">
        <v>1634</v>
      </c>
      <c r="E183" t="s">
        <v>1328</v>
      </c>
      <c r="F183">
        <v>946</v>
      </c>
      <c r="G183" t="s">
        <v>1329</v>
      </c>
    </row>
    <row r="184" spans="1:7" x14ac:dyDescent="0.35">
      <c r="A184" t="s">
        <v>1635</v>
      </c>
      <c r="B184" t="s">
        <v>1636</v>
      </c>
      <c r="C184" t="s">
        <v>1637</v>
      </c>
      <c r="D184" t="s">
        <v>1638</v>
      </c>
      <c r="E184" t="s">
        <v>1340</v>
      </c>
      <c r="F184">
        <v>643</v>
      </c>
      <c r="G184" t="s">
        <v>1341</v>
      </c>
    </row>
    <row r="185" spans="1:7" x14ac:dyDescent="0.35">
      <c r="A185" t="s">
        <v>1639</v>
      </c>
      <c r="B185" t="s">
        <v>1640</v>
      </c>
      <c r="C185" t="s">
        <v>1641</v>
      </c>
      <c r="D185" t="s">
        <v>1642</v>
      </c>
      <c r="E185" t="s">
        <v>1346</v>
      </c>
      <c r="F185">
        <v>646</v>
      </c>
      <c r="G185" t="s">
        <v>1347</v>
      </c>
    </row>
    <row r="186" spans="1:7" x14ac:dyDescent="0.35">
      <c r="A186" t="s">
        <v>1643</v>
      </c>
      <c r="B186" t="s">
        <v>1644</v>
      </c>
      <c r="C186" t="s">
        <v>1645</v>
      </c>
      <c r="D186" t="s">
        <v>1646</v>
      </c>
      <c r="E186" t="s">
        <v>1387</v>
      </c>
      <c r="F186">
        <v>654</v>
      </c>
      <c r="G186" t="s">
        <v>1388</v>
      </c>
    </row>
    <row r="187" spans="1:7" x14ac:dyDescent="0.35">
      <c r="A187" t="s">
        <v>1647</v>
      </c>
      <c r="B187" t="s">
        <v>1648</v>
      </c>
      <c r="C187" t="s">
        <v>1649</v>
      </c>
      <c r="D187" t="s">
        <v>1650</v>
      </c>
      <c r="E187" t="s">
        <v>403</v>
      </c>
      <c r="F187">
        <v>951</v>
      </c>
      <c r="G187" t="s">
        <v>404</v>
      </c>
    </row>
    <row r="188" spans="1:7" x14ac:dyDescent="0.35">
      <c r="A188" t="s">
        <v>1651</v>
      </c>
      <c r="B188" t="s">
        <v>1652</v>
      </c>
      <c r="C188" t="s">
        <v>1653</v>
      </c>
      <c r="D188" t="s">
        <v>1654</v>
      </c>
      <c r="E188" t="s">
        <v>403</v>
      </c>
      <c r="F188">
        <v>951</v>
      </c>
      <c r="G188" t="s">
        <v>404</v>
      </c>
    </row>
    <row r="189" spans="1:7" x14ac:dyDescent="0.35">
      <c r="A189" t="s">
        <v>1655</v>
      </c>
      <c r="B189" t="s">
        <v>1656</v>
      </c>
      <c r="C189" t="s">
        <v>1657</v>
      </c>
      <c r="D189" t="s">
        <v>1658</v>
      </c>
      <c r="E189" t="s">
        <v>330</v>
      </c>
      <c r="F189">
        <v>978</v>
      </c>
      <c r="G189" t="s">
        <v>331</v>
      </c>
    </row>
    <row r="190" spans="1:7" x14ac:dyDescent="0.35">
      <c r="A190" t="s">
        <v>1659</v>
      </c>
      <c r="B190" t="s">
        <v>1660</v>
      </c>
      <c r="C190" t="s">
        <v>1661</v>
      </c>
      <c r="D190" t="s">
        <v>1662</v>
      </c>
      <c r="E190" t="s">
        <v>403</v>
      </c>
      <c r="F190">
        <v>951</v>
      </c>
      <c r="G190" t="s">
        <v>404</v>
      </c>
    </row>
    <row r="191" spans="1:7" x14ac:dyDescent="0.35">
      <c r="A191" t="s">
        <v>1663</v>
      </c>
      <c r="B191" t="s">
        <v>1664</v>
      </c>
      <c r="C191" t="s">
        <v>1665</v>
      </c>
      <c r="D191" t="s">
        <v>1666</v>
      </c>
      <c r="E191" t="s">
        <v>330</v>
      </c>
      <c r="F191">
        <v>978</v>
      </c>
      <c r="G191" t="s">
        <v>331</v>
      </c>
    </row>
    <row r="192" spans="1:7" x14ac:dyDescent="0.35">
      <c r="A192" t="s">
        <v>1667</v>
      </c>
      <c r="B192" t="s">
        <v>1668</v>
      </c>
      <c r="C192" t="s">
        <v>1669</v>
      </c>
      <c r="D192" t="s">
        <v>1670</v>
      </c>
      <c r="E192" t="s">
        <v>330</v>
      </c>
      <c r="F192">
        <v>978</v>
      </c>
      <c r="G192" t="s">
        <v>331</v>
      </c>
    </row>
    <row r="193" spans="1:7" x14ac:dyDescent="0.35">
      <c r="A193" t="s">
        <v>1671</v>
      </c>
      <c r="B193" t="s">
        <v>1672</v>
      </c>
      <c r="C193" t="s">
        <v>1673</v>
      </c>
      <c r="D193" t="s">
        <v>1674</v>
      </c>
      <c r="E193" t="s">
        <v>1543</v>
      </c>
      <c r="F193">
        <v>882</v>
      </c>
      <c r="G193" t="s">
        <v>1544</v>
      </c>
    </row>
    <row r="194" spans="1:7" x14ac:dyDescent="0.35">
      <c r="A194" t="s">
        <v>1675</v>
      </c>
      <c r="B194" t="s">
        <v>1676</v>
      </c>
      <c r="C194" t="s">
        <v>1677</v>
      </c>
      <c r="D194" t="s">
        <v>1678</v>
      </c>
      <c r="E194" t="s">
        <v>330</v>
      </c>
      <c r="F194">
        <v>978</v>
      </c>
      <c r="G194" t="s">
        <v>331</v>
      </c>
    </row>
    <row r="195" spans="1:7" x14ac:dyDescent="0.35">
      <c r="A195" t="s">
        <v>1679</v>
      </c>
      <c r="B195" t="s">
        <v>1680</v>
      </c>
      <c r="C195" t="s">
        <v>1681</v>
      </c>
      <c r="D195" t="s">
        <v>1682</v>
      </c>
      <c r="E195" t="s">
        <v>1417</v>
      </c>
      <c r="F195">
        <v>678</v>
      </c>
      <c r="G195" t="s">
        <v>1418</v>
      </c>
    </row>
    <row r="196" spans="1:7" x14ac:dyDescent="0.35">
      <c r="A196" t="s">
        <v>1683</v>
      </c>
      <c r="B196" t="s">
        <v>1684</v>
      </c>
      <c r="C196" t="s">
        <v>1685</v>
      </c>
      <c r="D196" t="s">
        <v>1686</v>
      </c>
      <c r="E196" t="s">
        <v>1352</v>
      </c>
      <c r="F196">
        <v>682</v>
      </c>
      <c r="G196" t="s">
        <v>1353</v>
      </c>
    </row>
    <row r="197" spans="1:7" x14ac:dyDescent="0.35">
      <c r="A197" t="s">
        <v>1687</v>
      </c>
      <c r="B197" t="s">
        <v>1688</v>
      </c>
      <c r="C197" t="s">
        <v>1689</v>
      </c>
      <c r="D197" t="s">
        <v>1690</v>
      </c>
      <c r="E197" t="s">
        <v>592</v>
      </c>
      <c r="F197">
        <v>952</v>
      </c>
      <c r="G197" t="s">
        <v>593</v>
      </c>
    </row>
    <row r="198" spans="1:7" x14ac:dyDescent="0.35">
      <c r="A198" t="s">
        <v>1691</v>
      </c>
      <c r="B198" t="s">
        <v>1692</v>
      </c>
      <c r="C198" t="s">
        <v>1693</v>
      </c>
      <c r="D198" t="s">
        <v>1694</v>
      </c>
      <c r="E198" t="s">
        <v>1334</v>
      </c>
      <c r="F198">
        <v>941</v>
      </c>
      <c r="G198" t="s">
        <v>1335</v>
      </c>
    </row>
    <row r="199" spans="1:7" x14ac:dyDescent="0.35">
      <c r="A199" t="s">
        <v>1695</v>
      </c>
      <c r="B199" t="s">
        <v>1696</v>
      </c>
      <c r="C199" t="s">
        <v>1697</v>
      </c>
      <c r="D199" t="s">
        <v>1698</v>
      </c>
      <c r="E199" t="s">
        <v>1363</v>
      </c>
      <c r="F199">
        <v>690</v>
      </c>
      <c r="G199" t="s">
        <v>1364</v>
      </c>
    </row>
    <row r="200" spans="1:7" x14ac:dyDescent="0.35">
      <c r="A200" t="s">
        <v>1699</v>
      </c>
      <c r="B200" t="s">
        <v>1700</v>
      </c>
      <c r="C200" t="s">
        <v>1701</v>
      </c>
      <c r="D200" t="s">
        <v>1702</v>
      </c>
      <c r="E200" t="s">
        <v>1393</v>
      </c>
      <c r="F200">
        <v>694</v>
      </c>
      <c r="G200" t="s">
        <v>1394</v>
      </c>
    </row>
    <row r="201" spans="1:7" x14ac:dyDescent="0.35">
      <c r="A201" t="s">
        <v>1703</v>
      </c>
      <c r="B201" t="s">
        <v>1704</v>
      </c>
      <c r="C201" t="s">
        <v>1705</v>
      </c>
      <c r="D201" t="s">
        <v>1706</v>
      </c>
      <c r="E201" t="s">
        <v>1381</v>
      </c>
      <c r="F201">
        <v>702</v>
      </c>
      <c r="G201" t="s">
        <v>1382</v>
      </c>
    </row>
    <row r="202" spans="1:7" x14ac:dyDescent="0.35">
      <c r="A202" t="s">
        <v>1707</v>
      </c>
      <c r="B202" t="s">
        <v>1708</v>
      </c>
      <c r="C202" t="s">
        <v>1709</v>
      </c>
      <c r="D202" t="s">
        <v>1710</v>
      </c>
      <c r="E202" t="s">
        <v>330</v>
      </c>
      <c r="F202">
        <v>978</v>
      </c>
      <c r="G202" t="s">
        <v>331</v>
      </c>
    </row>
    <row r="203" spans="1:7" x14ac:dyDescent="0.35">
      <c r="A203" t="s">
        <v>1711</v>
      </c>
      <c r="B203" t="s">
        <v>1712</v>
      </c>
      <c r="C203" t="s">
        <v>1713</v>
      </c>
      <c r="D203" t="s">
        <v>1714</v>
      </c>
      <c r="E203" t="s">
        <v>330</v>
      </c>
      <c r="F203">
        <v>978</v>
      </c>
      <c r="G203" t="s">
        <v>331</v>
      </c>
    </row>
    <row r="204" spans="1:7" x14ac:dyDescent="0.35">
      <c r="A204" t="s">
        <v>1715</v>
      </c>
      <c r="B204" t="s">
        <v>1716</v>
      </c>
      <c r="C204" t="s">
        <v>1717</v>
      </c>
      <c r="D204" t="s">
        <v>1718</v>
      </c>
      <c r="E204" t="s">
        <v>1358</v>
      </c>
      <c r="F204">
        <v>90</v>
      </c>
      <c r="G204" t="s">
        <v>1359</v>
      </c>
    </row>
    <row r="205" spans="1:7" x14ac:dyDescent="0.35">
      <c r="A205" t="s">
        <v>1719</v>
      </c>
      <c r="B205" t="s">
        <v>1720</v>
      </c>
      <c r="C205" t="s">
        <v>1721</v>
      </c>
      <c r="D205" t="s">
        <v>1722</v>
      </c>
      <c r="E205" t="s">
        <v>1399</v>
      </c>
      <c r="F205">
        <v>706</v>
      </c>
      <c r="G205" t="s">
        <v>1400</v>
      </c>
    </row>
    <row r="206" spans="1:7" x14ac:dyDescent="0.35">
      <c r="A206" t="s">
        <v>1723</v>
      </c>
      <c r="B206" t="s">
        <v>1724</v>
      </c>
      <c r="C206" t="s">
        <v>1725</v>
      </c>
      <c r="D206" t="s">
        <v>1726</v>
      </c>
      <c r="E206" t="s">
        <v>1567</v>
      </c>
      <c r="F206">
        <v>710</v>
      </c>
      <c r="G206" t="s">
        <v>1568</v>
      </c>
    </row>
    <row r="207" spans="1:7" x14ac:dyDescent="0.35">
      <c r="A207" t="s">
        <v>1727</v>
      </c>
      <c r="B207" t="s">
        <v>1728</v>
      </c>
      <c r="C207" t="s">
        <v>1729</v>
      </c>
      <c r="D207" t="s">
        <v>1730</v>
      </c>
    </row>
    <row r="208" spans="1:7" x14ac:dyDescent="0.35">
      <c r="A208" t="s">
        <v>1731</v>
      </c>
      <c r="B208" t="s">
        <v>1732</v>
      </c>
      <c r="C208" t="s">
        <v>1733</v>
      </c>
      <c r="D208" t="s">
        <v>1734</v>
      </c>
      <c r="E208" t="s">
        <v>1411</v>
      </c>
      <c r="F208">
        <v>728</v>
      </c>
      <c r="G208" t="s">
        <v>1412</v>
      </c>
    </row>
    <row r="209" spans="1:7" x14ac:dyDescent="0.35">
      <c r="A209" t="s">
        <v>1735</v>
      </c>
      <c r="B209" t="s">
        <v>1736</v>
      </c>
      <c r="C209" t="s">
        <v>1737</v>
      </c>
      <c r="D209" t="s">
        <v>1738</v>
      </c>
      <c r="E209" t="s">
        <v>330</v>
      </c>
      <c r="F209">
        <v>978</v>
      </c>
      <c r="G209" t="s">
        <v>331</v>
      </c>
    </row>
    <row r="210" spans="1:7" x14ac:dyDescent="0.35">
      <c r="A210" t="s">
        <v>1739</v>
      </c>
      <c r="B210" t="s">
        <v>1740</v>
      </c>
      <c r="C210" t="s">
        <v>1741</v>
      </c>
      <c r="D210" t="s">
        <v>1742</v>
      </c>
      <c r="E210" t="s">
        <v>1130</v>
      </c>
      <c r="F210">
        <v>144</v>
      </c>
      <c r="G210" t="s">
        <v>1131</v>
      </c>
    </row>
    <row r="211" spans="1:7" x14ac:dyDescent="0.35">
      <c r="A211" t="s">
        <v>1743</v>
      </c>
      <c r="B211" t="s">
        <v>1744</v>
      </c>
      <c r="C211" t="s">
        <v>1745</v>
      </c>
      <c r="D211" t="s">
        <v>1746</v>
      </c>
      <c r="E211" t="s">
        <v>1369</v>
      </c>
      <c r="F211">
        <v>938</v>
      </c>
      <c r="G211" t="s">
        <v>1370</v>
      </c>
    </row>
    <row r="212" spans="1:7" x14ac:dyDescent="0.35">
      <c r="A212" t="s">
        <v>1747</v>
      </c>
      <c r="B212" t="s">
        <v>1748</v>
      </c>
      <c r="C212" t="s">
        <v>1749</v>
      </c>
      <c r="D212" t="s">
        <v>1750</v>
      </c>
      <c r="E212" t="s">
        <v>1405</v>
      </c>
      <c r="F212">
        <v>968</v>
      </c>
      <c r="G212" t="s">
        <v>1406</v>
      </c>
    </row>
    <row r="213" spans="1:7" x14ac:dyDescent="0.35">
      <c r="A213" t="s">
        <v>1751</v>
      </c>
      <c r="B213" t="s">
        <v>1752</v>
      </c>
      <c r="C213" t="s">
        <v>1753</v>
      </c>
      <c r="D213" t="s">
        <v>1754</v>
      </c>
    </row>
    <row r="214" spans="1:7" x14ac:dyDescent="0.35">
      <c r="A214" t="s">
        <v>1755</v>
      </c>
      <c r="B214" t="s">
        <v>1756</v>
      </c>
      <c r="C214" t="s">
        <v>1757</v>
      </c>
      <c r="D214" t="s">
        <v>1758</v>
      </c>
      <c r="E214" t="s">
        <v>1375</v>
      </c>
      <c r="F214">
        <v>752</v>
      </c>
      <c r="G214" t="s">
        <v>1376</v>
      </c>
    </row>
    <row r="215" spans="1:7" x14ac:dyDescent="0.35">
      <c r="A215" t="s">
        <v>1759</v>
      </c>
      <c r="B215" t="s">
        <v>1760</v>
      </c>
      <c r="C215" t="s">
        <v>1761</v>
      </c>
      <c r="D215" t="s">
        <v>1762</v>
      </c>
      <c r="E215" t="s">
        <v>705</v>
      </c>
      <c r="F215">
        <v>756</v>
      </c>
      <c r="G215" t="s">
        <v>706</v>
      </c>
    </row>
    <row r="216" spans="1:7" x14ac:dyDescent="0.35">
      <c r="A216" t="s">
        <v>1763</v>
      </c>
      <c r="B216" t="s">
        <v>1764</v>
      </c>
      <c r="C216" t="s">
        <v>1765</v>
      </c>
      <c r="D216" t="s">
        <v>1766</v>
      </c>
      <c r="E216" t="s">
        <v>1423</v>
      </c>
      <c r="F216">
        <v>760</v>
      </c>
      <c r="G216" t="s">
        <v>1424</v>
      </c>
    </row>
    <row r="217" spans="1:7" x14ac:dyDescent="0.35">
      <c r="A217" t="s">
        <v>1767</v>
      </c>
      <c r="B217" t="s">
        <v>1768</v>
      </c>
      <c r="C217" t="s">
        <v>1769</v>
      </c>
      <c r="D217" t="s">
        <v>1770</v>
      </c>
      <c r="E217" t="s">
        <v>1481</v>
      </c>
      <c r="F217">
        <v>901</v>
      </c>
      <c r="G217" t="s">
        <v>1482</v>
      </c>
    </row>
    <row r="218" spans="1:7" x14ac:dyDescent="0.35">
      <c r="A218" t="s">
        <v>1771</v>
      </c>
      <c r="B218" t="s">
        <v>1772</v>
      </c>
      <c r="C218" t="s">
        <v>1773</v>
      </c>
      <c r="D218" t="s">
        <v>1774</v>
      </c>
      <c r="E218" t="s">
        <v>1439</v>
      </c>
      <c r="F218">
        <v>972</v>
      </c>
      <c r="G218" t="s">
        <v>1440</v>
      </c>
    </row>
    <row r="219" spans="1:7" x14ac:dyDescent="0.35">
      <c r="A219" t="s">
        <v>1775</v>
      </c>
      <c r="B219" t="s">
        <v>1776</v>
      </c>
      <c r="C219" t="s">
        <v>1777</v>
      </c>
      <c r="D219" t="s">
        <v>1778</v>
      </c>
      <c r="E219" t="s">
        <v>1487</v>
      </c>
      <c r="F219">
        <v>834</v>
      </c>
      <c r="G219" t="s">
        <v>1488</v>
      </c>
    </row>
    <row r="220" spans="1:7" x14ac:dyDescent="0.35">
      <c r="A220" t="s">
        <v>1779</v>
      </c>
      <c r="B220" t="s">
        <v>1780</v>
      </c>
      <c r="C220" t="s">
        <v>1781</v>
      </c>
      <c r="D220" t="s">
        <v>1782</v>
      </c>
      <c r="E220" t="s">
        <v>1433</v>
      </c>
      <c r="F220">
        <v>764</v>
      </c>
      <c r="G220" t="s">
        <v>1434</v>
      </c>
    </row>
    <row r="221" spans="1:7" x14ac:dyDescent="0.35">
      <c r="A221" t="s">
        <v>1783</v>
      </c>
      <c r="B221" t="s">
        <v>1784</v>
      </c>
      <c r="C221" t="s">
        <v>1785</v>
      </c>
      <c r="D221" t="s">
        <v>1786</v>
      </c>
      <c r="E221" t="s">
        <v>98</v>
      </c>
      <c r="F221">
        <v>840</v>
      </c>
      <c r="G221" t="s">
        <v>302</v>
      </c>
    </row>
    <row r="222" spans="1:7" x14ac:dyDescent="0.35">
      <c r="A222" t="s">
        <v>1787</v>
      </c>
      <c r="B222" t="s">
        <v>1788</v>
      </c>
      <c r="C222" t="s">
        <v>1789</v>
      </c>
      <c r="D222" t="s">
        <v>1790</v>
      </c>
      <c r="E222" t="s">
        <v>592</v>
      </c>
      <c r="F222">
        <v>952</v>
      </c>
      <c r="G222" t="s">
        <v>593</v>
      </c>
    </row>
    <row r="223" spans="1:7" x14ac:dyDescent="0.35">
      <c r="A223" t="s">
        <v>1791</v>
      </c>
      <c r="B223" t="s">
        <v>1792</v>
      </c>
      <c r="C223" t="s">
        <v>1793</v>
      </c>
      <c r="D223" t="s">
        <v>1794</v>
      </c>
    </row>
    <row r="224" spans="1:7" x14ac:dyDescent="0.35">
      <c r="A224" t="s">
        <v>1795</v>
      </c>
      <c r="B224" t="s">
        <v>1796</v>
      </c>
      <c r="C224" t="s">
        <v>1797</v>
      </c>
      <c r="D224" t="s">
        <v>1798</v>
      </c>
      <c r="E224" t="s">
        <v>1457</v>
      </c>
      <c r="F224">
        <v>776</v>
      </c>
      <c r="G224" t="s">
        <v>1458</v>
      </c>
    </row>
    <row r="225" spans="1:7" x14ac:dyDescent="0.35">
      <c r="A225" t="s">
        <v>1799</v>
      </c>
      <c r="B225" t="s">
        <v>1800</v>
      </c>
      <c r="C225" t="s">
        <v>1801</v>
      </c>
      <c r="D225" t="s">
        <v>1802</v>
      </c>
      <c r="E225" t="s">
        <v>1469</v>
      </c>
      <c r="F225">
        <v>780</v>
      </c>
      <c r="G225" t="s">
        <v>1470</v>
      </c>
    </row>
    <row r="226" spans="1:7" x14ac:dyDescent="0.35">
      <c r="A226" t="s">
        <v>1803</v>
      </c>
      <c r="B226" t="s">
        <v>1804</v>
      </c>
      <c r="C226" t="s">
        <v>1805</v>
      </c>
      <c r="D226" t="s">
        <v>1806</v>
      </c>
      <c r="E226" t="s">
        <v>1451</v>
      </c>
      <c r="F226">
        <v>788</v>
      </c>
      <c r="G226" t="s">
        <v>1452</v>
      </c>
    </row>
    <row r="227" spans="1:7" x14ac:dyDescent="0.35">
      <c r="A227" t="s">
        <v>1807</v>
      </c>
      <c r="B227" t="s">
        <v>1808</v>
      </c>
      <c r="C227" t="s">
        <v>1809</v>
      </c>
      <c r="D227" t="s">
        <v>1810</v>
      </c>
      <c r="E227" t="s">
        <v>1463</v>
      </c>
      <c r="F227">
        <v>949</v>
      </c>
      <c r="G227" t="s">
        <v>1464</v>
      </c>
    </row>
    <row r="228" spans="1:7" x14ac:dyDescent="0.35">
      <c r="A228" t="s">
        <v>1811</v>
      </c>
      <c r="B228" t="s">
        <v>1812</v>
      </c>
      <c r="C228" t="s">
        <v>1813</v>
      </c>
      <c r="D228" t="s">
        <v>1814</v>
      </c>
      <c r="E228" t="s">
        <v>1445</v>
      </c>
      <c r="F228">
        <v>934</v>
      </c>
      <c r="G228" t="s">
        <v>1446</v>
      </c>
    </row>
    <row r="229" spans="1:7" x14ac:dyDescent="0.35">
      <c r="A229" t="s">
        <v>1815</v>
      </c>
      <c r="B229" t="s">
        <v>1816</v>
      </c>
      <c r="C229" t="s">
        <v>1817</v>
      </c>
      <c r="D229" t="s">
        <v>1818</v>
      </c>
      <c r="E229" t="s">
        <v>98</v>
      </c>
      <c r="F229">
        <v>840</v>
      </c>
      <c r="G229" t="s">
        <v>302</v>
      </c>
    </row>
    <row r="230" spans="1:7" x14ac:dyDescent="0.35">
      <c r="A230" t="s">
        <v>1819</v>
      </c>
      <c r="B230" t="s">
        <v>1820</v>
      </c>
      <c r="C230" t="s">
        <v>1821</v>
      </c>
      <c r="D230" t="s">
        <v>1822</v>
      </c>
      <c r="E230" t="s">
        <v>1475</v>
      </c>
      <c r="F230">
        <v>0</v>
      </c>
      <c r="G230" t="s">
        <v>1476</v>
      </c>
    </row>
    <row r="231" spans="1:7" x14ac:dyDescent="0.35">
      <c r="A231" t="s">
        <v>1823</v>
      </c>
      <c r="B231" t="s">
        <v>1824</v>
      </c>
      <c r="C231" t="s">
        <v>1825</v>
      </c>
      <c r="D231" t="s">
        <v>1826</v>
      </c>
      <c r="E231" t="s">
        <v>1499</v>
      </c>
      <c r="F231">
        <v>800</v>
      </c>
      <c r="G231" t="s">
        <v>1500</v>
      </c>
    </row>
    <row r="232" spans="1:7" x14ac:dyDescent="0.35">
      <c r="A232" t="s">
        <v>1827</v>
      </c>
      <c r="B232" t="s">
        <v>1828</v>
      </c>
      <c r="C232" t="s">
        <v>1829</v>
      </c>
      <c r="D232" t="s">
        <v>1830</v>
      </c>
      <c r="E232" t="s">
        <v>1493</v>
      </c>
      <c r="F232">
        <v>980</v>
      </c>
      <c r="G232" t="s">
        <v>1494</v>
      </c>
    </row>
    <row r="233" spans="1:7" x14ac:dyDescent="0.35">
      <c r="A233" t="s">
        <v>1831</v>
      </c>
      <c r="B233" t="s">
        <v>1832</v>
      </c>
      <c r="C233" t="s">
        <v>1833</v>
      </c>
      <c r="D233" t="s">
        <v>1834</v>
      </c>
      <c r="E233" t="s">
        <v>405</v>
      </c>
      <c r="F233">
        <v>784</v>
      </c>
      <c r="G233" t="s">
        <v>406</v>
      </c>
    </row>
    <row r="234" spans="1:7" x14ac:dyDescent="0.35">
      <c r="A234" t="s">
        <v>1835</v>
      </c>
      <c r="B234" t="s">
        <v>1836</v>
      </c>
      <c r="C234" t="s">
        <v>1837</v>
      </c>
      <c r="D234" t="s">
        <v>1838</v>
      </c>
      <c r="E234" t="s">
        <v>871</v>
      </c>
      <c r="F234">
        <v>826</v>
      </c>
      <c r="G234" t="s">
        <v>872</v>
      </c>
    </row>
    <row r="235" spans="1:7" x14ac:dyDescent="0.35">
      <c r="A235" t="s">
        <v>1839</v>
      </c>
      <c r="B235" t="s">
        <v>1840</v>
      </c>
      <c r="C235" t="s">
        <v>1841</v>
      </c>
      <c r="D235" t="s">
        <v>1842</v>
      </c>
      <c r="E235" t="s">
        <v>1513</v>
      </c>
      <c r="F235">
        <v>858</v>
      </c>
      <c r="G235" t="s">
        <v>1514</v>
      </c>
    </row>
    <row r="236" spans="1:7" x14ac:dyDescent="0.35">
      <c r="A236" t="s">
        <v>1843</v>
      </c>
      <c r="B236" t="s">
        <v>1844</v>
      </c>
      <c r="C236" t="s">
        <v>1845</v>
      </c>
      <c r="D236" t="s">
        <v>1846</v>
      </c>
      <c r="E236" t="s">
        <v>1519</v>
      </c>
      <c r="F236">
        <v>860</v>
      </c>
      <c r="G236" t="s">
        <v>1520</v>
      </c>
    </row>
    <row r="237" spans="1:7" x14ac:dyDescent="0.35">
      <c r="A237" t="s">
        <v>1847</v>
      </c>
      <c r="B237" t="s">
        <v>1848</v>
      </c>
      <c r="C237" t="s">
        <v>1849</v>
      </c>
      <c r="D237" t="s">
        <v>1850</v>
      </c>
      <c r="E237" t="s">
        <v>1537</v>
      </c>
      <c r="F237">
        <v>548</v>
      </c>
      <c r="G237" t="s">
        <v>1538</v>
      </c>
    </row>
    <row r="238" spans="1:7" x14ac:dyDescent="0.35">
      <c r="A238" t="s">
        <v>1851</v>
      </c>
      <c r="B238" t="s">
        <v>1852</v>
      </c>
      <c r="C238" t="s">
        <v>234</v>
      </c>
      <c r="D238" t="s">
        <v>1853</v>
      </c>
      <c r="E238" t="s">
        <v>330</v>
      </c>
      <c r="F238">
        <v>978</v>
      </c>
      <c r="G238" t="s">
        <v>331</v>
      </c>
    </row>
    <row r="239" spans="1:7" x14ac:dyDescent="0.35">
      <c r="A239" t="s">
        <v>1854</v>
      </c>
      <c r="B239" t="s">
        <v>1855</v>
      </c>
      <c r="C239" t="s">
        <v>1856</v>
      </c>
      <c r="D239" t="s">
        <v>1857</v>
      </c>
      <c r="E239" t="s">
        <v>1525</v>
      </c>
      <c r="F239">
        <v>937</v>
      </c>
      <c r="G239" t="s">
        <v>1526</v>
      </c>
    </row>
    <row r="240" spans="1:7" x14ac:dyDescent="0.35">
      <c r="A240" t="s">
        <v>1858</v>
      </c>
      <c r="B240" t="s">
        <v>1859</v>
      </c>
      <c r="C240" t="s">
        <v>1860</v>
      </c>
      <c r="D240" t="s">
        <v>1861</v>
      </c>
      <c r="E240" t="s">
        <v>1531</v>
      </c>
      <c r="F240">
        <v>704</v>
      </c>
      <c r="G240" t="s">
        <v>1532</v>
      </c>
    </row>
    <row r="241" spans="1:7" x14ac:dyDescent="0.35">
      <c r="A241" t="s">
        <v>1862</v>
      </c>
      <c r="B241" t="s">
        <v>1863</v>
      </c>
      <c r="C241" t="s">
        <v>1864</v>
      </c>
      <c r="D241" t="s">
        <v>1865</v>
      </c>
      <c r="E241" t="s">
        <v>98</v>
      </c>
      <c r="F241">
        <v>840</v>
      </c>
      <c r="G241" t="s">
        <v>302</v>
      </c>
    </row>
    <row r="242" spans="1:7" x14ac:dyDescent="0.35">
      <c r="A242" t="s">
        <v>1866</v>
      </c>
      <c r="B242" t="s">
        <v>1867</v>
      </c>
      <c r="C242" t="s">
        <v>1868</v>
      </c>
      <c r="D242" t="s">
        <v>1869</v>
      </c>
    </row>
    <row r="243" spans="1:7" x14ac:dyDescent="0.35">
      <c r="A243" t="s">
        <v>1870</v>
      </c>
      <c r="B243" t="s">
        <v>1871</v>
      </c>
      <c r="C243" t="s">
        <v>1872</v>
      </c>
      <c r="D243" t="s">
        <v>1873</v>
      </c>
    </row>
    <row r="244" spans="1:7" x14ac:dyDescent="0.35">
      <c r="A244" t="s">
        <v>1874</v>
      </c>
      <c r="B244" t="s">
        <v>1875</v>
      </c>
      <c r="C244" t="s">
        <v>1876</v>
      </c>
      <c r="D244" t="s">
        <v>1877</v>
      </c>
      <c r="E244" t="s">
        <v>1561</v>
      </c>
      <c r="F244">
        <v>886</v>
      </c>
      <c r="G244" t="s">
        <v>1562</v>
      </c>
    </row>
    <row r="245" spans="1:7" x14ac:dyDescent="0.35">
      <c r="A245" t="s">
        <v>1878</v>
      </c>
      <c r="B245" t="s">
        <v>1879</v>
      </c>
      <c r="C245" t="s">
        <v>1880</v>
      </c>
      <c r="D245" t="s">
        <v>1881</v>
      </c>
      <c r="E245" t="s">
        <v>1573</v>
      </c>
      <c r="F245">
        <v>967</v>
      </c>
      <c r="G245" t="s">
        <v>1574</v>
      </c>
    </row>
    <row r="246" spans="1:7" x14ac:dyDescent="0.35">
      <c r="A246" t="s">
        <v>1882</v>
      </c>
      <c r="B246" t="s">
        <v>1883</v>
      </c>
      <c r="C246" t="s">
        <v>1884</v>
      </c>
      <c r="D246" t="s">
        <v>1885</v>
      </c>
      <c r="E246" t="s">
        <v>98</v>
      </c>
      <c r="F246">
        <v>840</v>
      </c>
      <c r="G246" t="s">
        <v>302</v>
      </c>
    </row>
  </sheetData>
  <sortState xmlns:xlrd2="http://schemas.microsoft.com/office/spreadsheetml/2017/richdata2" ref="H9:J155">
    <sortCondition ref="H9:H155"/>
  </sortState>
  <pageMargins left="0.7" right="0.7" top="0.75" bottom="0.75" header="0.3" footer="0.3"/>
  <pageSetup paperSize="9" orientation="portrait" r:id="rId1"/>
  <drawing r:id="rId2"/>
  <tableParts count="11">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48A32E64-580A-48EA-B5ED-E923782B1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2EB73A9A-A04F-41FF-96F9-A7BAA5B16ED1}">
  <ds:schemaRefs>
    <ds:schemaRef ds:uri="http://purl.org/dc/dcmitype/"/>
    <ds:schemaRef ds:uri="36538d5f-f7e1-46e7-b8e6-8d0f62ce9765"/>
    <ds:schemaRef ds:uri="0c958bcd-fe3d-4310-8463-0016d19558cc"/>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Introduction</vt:lpstr>
      <vt:lpstr>1_About</vt:lpstr>
      <vt:lpstr>2_Economic contribution</vt:lpstr>
      <vt:lpstr>3_Entities and projects List</vt:lpstr>
      <vt:lpstr>4_Extractive revenues -full-</vt:lpstr>
      <vt:lpstr>5_Gov revenues (comp+proj)</vt:lpstr>
      <vt:lpstr>Lists</vt:lpstr>
      <vt:lpstr>Agency_type</vt:lpstr>
      <vt:lpstr>Commodities_list</vt:lpstr>
      <vt:lpstr>Commodity_names</vt:lpstr>
      <vt:lpstr>Companies_list</vt:lpstr>
      <vt:lpstr>Countries_list</vt:lpstr>
      <vt:lpstr>Currency_code_list</vt:lpstr>
      <vt:lpstr>GFS_list</vt:lpstr>
      <vt:lpstr>gov_rev_proj_comp_totals</vt:lpstr>
      <vt:lpstr>gov_revenue_totals</vt:lpstr>
      <vt:lpstr>Government_entities_list</vt:lpstr>
      <vt:lpstr>'1_About'!Print_Area</vt:lpstr>
      <vt:lpstr>'3_Entities and projects List'!Print_Area</vt:lpstr>
      <vt:lpstr>Introduction!Print_Area</vt:lpstr>
      <vt:lpstr>Project_phases_list</vt:lpstr>
      <vt:lpstr>Projectname</vt:lpstr>
      <vt:lpstr>Reliability</vt:lpstr>
      <vt:lpstr>Reporting_options_list</vt:lpstr>
      <vt:lpstr>Revenue_stream_list</vt:lpstr>
      <vt:lpstr>Sector_list</vt:lpstr>
      <vt:lpstr>Simple_options_list</vt:lpstr>
      <vt:lpstr>Total_reconciled</vt:lpstr>
      <vt:lpstr>Total_revenues</vt:lpstr>
      <vt:lpstr>What_is_GFS?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Barack Kalima</cp:lastModifiedBy>
  <cp:revision/>
  <dcterms:created xsi:type="dcterms:W3CDTF">2018-04-20T09:16:43Z</dcterms:created>
  <dcterms:modified xsi:type="dcterms:W3CDTF">2025-11-04T09:28:26Z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