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comments4.xml" ContentType="application/vnd.openxmlformats-officedocument.spreadsheetml.comments+xml"/>
  <Override PartName="/xl/tables/table5.xml" ContentType="application/vnd.openxmlformats-officedocument.spreadsheetml.table+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user\Desktop\Validation templates\"/>
    </mc:Choice>
  </mc:AlternateContent>
  <bookViews>
    <workbookView xWindow="0" yWindow="0" windowWidth="20430" windowHeight="7650" tabRatio="799" firstSheet="5" activeTab="13"/>
  </bookViews>
  <sheets>
    <sheet name="Introduction" sheetId="32" r:id="rId1"/>
    <sheet name="About" sheetId="30" r:id="rId2"/>
    <sheet name="#2.1" sheetId="1" r:id="rId3"/>
    <sheet name="#2.2" sheetId="2" r:id="rId4"/>
    <sheet name="#2.3" sheetId="3" r:id="rId5"/>
    <sheet name="#2.4" sheetId="4" r:id="rId6"/>
    <sheet name="#2.5" sheetId="5" r:id="rId7"/>
    <sheet name="#2.6" sheetId="6" r:id="rId8"/>
    <sheet name="#3.1" sheetId="7" r:id="rId9"/>
    <sheet name="#3.2" sheetId="8" r:id="rId10"/>
    <sheet name="#3.3" sheetId="9" r:id="rId11"/>
    <sheet name="#4.1" sheetId="10" r:id="rId12"/>
    <sheet name="#4.1 - Reporting entities" sheetId="26" r:id="rId13"/>
    <sheet name="#4.1 - Government" sheetId="27" r:id="rId14"/>
    <sheet name="#4.1 - Company" sheetId="28" r:id="rId15"/>
    <sheet name="#4.2" sheetId="11" r:id="rId16"/>
    <sheet name="#4.3" sheetId="12" r:id="rId17"/>
    <sheet name="#4.4" sheetId="13" r:id="rId18"/>
    <sheet name="#4.5" sheetId="14" r:id="rId19"/>
    <sheet name="#4.6" sheetId="15" r:id="rId20"/>
    <sheet name="#4.7" sheetId="16" r:id="rId21"/>
    <sheet name="#4.8" sheetId="17" r:id="rId22"/>
    <sheet name="#4.9" sheetId="18" r:id="rId23"/>
    <sheet name="#5.1" sheetId="19" r:id="rId24"/>
    <sheet name="#5.2" sheetId="20" r:id="rId25"/>
    <sheet name="#5.3" sheetId="21" r:id="rId26"/>
    <sheet name="#6.1" sheetId="22" r:id="rId27"/>
    <sheet name="#6.2" sheetId="23" r:id="rId28"/>
    <sheet name="#6.3" sheetId="24" r:id="rId29"/>
    <sheet name="#6.4" sheetId="25" r:id="rId30"/>
  </sheets>
  <externalReferences>
    <externalReference r:id="rId31"/>
    <externalReference r:id="rId32"/>
    <externalReference r:id="rId33"/>
    <externalReference r:id="rId34"/>
  </externalReferences>
  <definedNames>
    <definedName name="Agency_type">[1]!Government_entity_type[[#All],[&lt; Agency type &gt;]]</definedName>
    <definedName name="Commodities_list">[2]!Table5_Commodities_list[HS Product Description w volume]</definedName>
    <definedName name="Commodity_names">[1]!Table5_Commodities_list[HS Product Description]</definedName>
    <definedName name="Companies_list" localSheetId="14">[1]!Companies[Full company name]</definedName>
    <definedName name="Companies_list" localSheetId="13">[1]!Companies[Full company name]</definedName>
    <definedName name="Companies_list" localSheetId="1">[1]!Companies[Full company name]</definedName>
    <definedName name="Companies_list" localSheetId="0">[1]!Companies[Full company name]</definedName>
    <definedName name="Companies_list">Companies[Full company name]</definedName>
    <definedName name="Countries_list">[1]!Table1_Country_codes_and_currencies[Country or Area name]</definedName>
    <definedName name="Currency_code_list">[2]!Table1_Country_codes_and_currencies[Currency code (ISO-4217)]</definedName>
    <definedName name="dddd">Government_revenues_table[Revenue stream name]</definedName>
    <definedName name="GFS_list">[1]!Table6_GFS_codes_classification[Combined]</definedName>
    <definedName name="gogosx">Government_agencies[Full name of agency]</definedName>
    <definedName name="Government_entities_list" localSheetId="14">[1]!Government_agencies[Full name of agency]</definedName>
    <definedName name="Government_entities_list" localSheetId="13">[1]!Government_agencies[Full name of agency]</definedName>
    <definedName name="Government_entities_list" localSheetId="1">[1]!Government_agencies[Full name of agency]</definedName>
    <definedName name="Government_entities_list" localSheetId="0">[1]!Government_agencies[Full name of agency]</definedName>
    <definedName name="Government_entities_list">Government_agencies[Full name of agency]</definedName>
    <definedName name="over">Government_revenues_table[Revenue value]</definedName>
    <definedName name="_xlnm.Print_Area" localSheetId="5">'#2.4'!$A$1:$J$14</definedName>
    <definedName name="Project_phases_list">[1]!Table12[Project phases]</definedName>
    <definedName name="Projectname" localSheetId="14">[1]!Companies15[Full project name]</definedName>
    <definedName name="Projectname" localSheetId="13">[1]!Companies15[Full project name]</definedName>
    <definedName name="Projectname" localSheetId="1">[1]!Companies15[Full project name]</definedName>
    <definedName name="Projectname" localSheetId="0">[1]!Companies15[Full project name]</definedName>
    <definedName name="Projectname">Companies15[Full project name]</definedName>
    <definedName name="Reporting_options_list">[2]!Table3_Reporting_options[List]</definedName>
    <definedName name="Revenue_stream_list" localSheetId="14">[1]!Government_revenues_table[Revenue stream name]</definedName>
    <definedName name="Revenue_stream_list" localSheetId="1">[1]!Government_revenues_table[Revenue stream name]</definedName>
    <definedName name="Revenue_stream_list" localSheetId="0">[1]!Government_revenues_table[Revenue stream name]</definedName>
    <definedName name="Revenue_stream_list">Government_revenues_table[Revenue stream name]</definedName>
    <definedName name="Sector_list">[1]!Table7_sectors[Sector(s)]</definedName>
    <definedName name="Simple_options_list">[1]!Table2_Simple_options[List]</definedName>
    <definedName name="Total_reconciled" localSheetId="0">[1]!Table10[Revenue value]</definedName>
    <definedName name="Total_reconciled">Table10[Revenue value]</definedName>
    <definedName name="Total_revenues" localSheetId="14">[1]!Government_revenues_table[Revenue value]</definedName>
    <definedName name="Total_revenues" localSheetId="1">[1]!Government_revenues_table[Revenue value]</definedName>
    <definedName name="Total_revenues" localSheetId="0">[1]!Government_revenues_table[Revenue value]</definedName>
    <definedName name="Total_revenues">Government_revenues_table[Revenue value]</definedName>
  </definedName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15" l="1"/>
  <c r="D12" i="12"/>
  <c r="D14" i="12"/>
  <c r="D14" i="24" l="1"/>
  <c r="D13" i="24"/>
  <c r="D12" i="24"/>
  <c r="D11" i="24"/>
  <c r="D10" i="24"/>
  <c r="D8" i="24"/>
  <c r="D16" i="22"/>
  <c r="D11" i="14"/>
  <c r="F234" i="28" l="1"/>
  <c r="I60" i="27"/>
  <c r="J71" i="27"/>
  <c r="J194" i="28" l="1"/>
  <c r="H194" i="28"/>
  <c r="J192" i="28"/>
  <c r="B22" i="28"/>
  <c r="B28" i="28"/>
  <c r="B30" i="28"/>
  <c r="B36" i="28"/>
  <c r="B38" i="28"/>
  <c r="B44" i="28"/>
  <c r="B46" i="28"/>
  <c r="B52" i="28"/>
  <c r="B54" i="28"/>
  <c r="B60" i="28"/>
  <c r="B62" i="28"/>
  <c r="B68" i="28"/>
  <c r="B70" i="28"/>
  <c r="B76" i="28"/>
  <c r="B78" i="28"/>
  <c r="B84" i="28"/>
  <c r="B86" i="28"/>
  <c r="B92" i="28"/>
  <c r="B94" i="28"/>
  <c r="B100" i="28"/>
  <c r="B102" i="28"/>
  <c r="B108" i="28"/>
  <c r="B110" i="28"/>
  <c r="B116" i="28"/>
  <c r="B118" i="28"/>
  <c r="B124" i="28"/>
  <c r="B126" i="28"/>
  <c r="B132" i="28"/>
  <c r="B134" i="28"/>
  <c r="B140" i="28"/>
  <c r="B142" i="28"/>
  <c r="B148" i="28"/>
  <c r="B150" i="28"/>
  <c r="B156" i="28"/>
  <c r="B158" i="28"/>
  <c r="B164" i="28"/>
  <c r="B166" i="28"/>
  <c r="B172" i="28"/>
  <c r="B174" i="28"/>
  <c r="B180" i="28"/>
  <c r="B182" i="28"/>
  <c r="B188" i="28"/>
  <c r="B190" i="28"/>
  <c r="B49" i="28"/>
  <c r="B50" i="28"/>
  <c r="B51" i="28"/>
  <c r="B53" i="28"/>
  <c r="B55" i="28"/>
  <c r="B56" i="28"/>
  <c r="B57" i="28"/>
  <c r="B58" i="28"/>
  <c r="B59" i="28"/>
  <c r="B61" i="28"/>
  <c r="B63" i="28"/>
  <c r="B64" i="28"/>
  <c r="B65" i="28"/>
  <c r="B66" i="28"/>
  <c r="B67" i="28"/>
  <c r="B69" i="28"/>
  <c r="B71" i="28"/>
  <c r="B72" i="28"/>
  <c r="B73" i="28"/>
  <c r="B74" i="28"/>
  <c r="B75" i="28"/>
  <c r="B77" i="28"/>
  <c r="B79" i="28"/>
  <c r="B80" i="28"/>
  <c r="B81" i="28"/>
  <c r="B82" i="28"/>
  <c r="B83" i="28"/>
  <c r="B85" i="28"/>
  <c r="B87" i="28"/>
  <c r="B88" i="28"/>
  <c r="B89" i="28"/>
  <c r="B90" i="28"/>
  <c r="B91" i="28"/>
  <c r="B93" i="28"/>
  <c r="B95" i="28"/>
  <c r="B96" i="28"/>
  <c r="B97" i="28"/>
  <c r="B98" i="28"/>
  <c r="B99" i="28"/>
  <c r="B101" i="28"/>
  <c r="B103" i="28"/>
  <c r="B104" i="28"/>
  <c r="B105" i="28"/>
  <c r="B106" i="28"/>
  <c r="B107" i="28"/>
  <c r="B109" i="28"/>
  <c r="B111" i="28"/>
  <c r="B112" i="28"/>
  <c r="B113" i="28"/>
  <c r="B114" i="28"/>
  <c r="B115" i="28"/>
  <c r="B117" i="28"/>
  <c r="B119" i="28"/>
  <c r="B120" i="28"/>
  <c r="B121" i="28"/>
  <c r="B122" i="28"/>
  <c r="B123" i="28"/>
  <c r="B125" i="28"/>
  <c r="B127" i="28"/>
  <c r="B128" i="28"/>
  <c r="B129" i="28"/>
  <c r="B130" i="28"/>
  <c r="B131" i="28"/>
  <c r="B133" i="28"/>
  <c r="B135" i="28"/>
  <c r="B136" i="28"/>
  <c r="B137" i="28"/>
  <c r="B138" i="28"/>
  <c r="B139" i="28"/>
  <c r="B141" i="28"/>
  <c r="B143" i="28"/>
  <c r="B144" i="28"/>
  <c r="B145" i="28"/>
  <c r="B146" i="28"/>
  <c r="B147" i="28"/>
  <c r="B149" i="28"/>
  <c r="B151" i="28"/>
  <c r="B152" i="28"/>
  <c r="B153" i="28"/>
  <c r="B154" i="28"/>
  <c r="B155" i="28"/>
  <c r="B157" i="28"/>
  <c r="B159" i="28"/>
  <c r="B160" i="28"/>
  <c r="B161" i="28"/>
  <c r="B162" i="28"/>
  <c r="B163" i="28"/>
  <c r="B165" i="28"/>
  <c r="B167" i="28"/>
  <c r="B168" i="28"/>
  <c r="B169" i="28"/>
  <c r="B170" i="28"/>
  <c r="B171" i="28"/>
  <c r="B173" i="28"/>
  <c r="B175" i="28"/>
  <c r="B176" i="28"/>
  <c r="B177" i="28"/>
  <c r="B178" i="28"/>
  <c r="B179" i="28"/>
  <c r="B181" i="28"/>
  <c r="B183" i="28"/>
  <c r="B184" i="28"/>
  <c r="B185" i="28"/>
  <c r="B186" i="28"/>
  <c r="B187" i="28"/>
  <c r="B189" i="28"/>
  <c r="B25" i="28"/>
  <c r="B26" i="28"/>
  <c r="B27" i="28"/>
  <c r="B29" i="28"/>
  <c r="B31" i="28"/>
  <c r="B32" i="28"/>
  <c r="B33" i="28"/>
  <c r="B34" i="28"/>
  <c r="B35" i="28"/>
  <c r="B37" i="28"/>
  <c r="B39" i="28"/>
  <c r="B40" i="28"/>
  <c r="B41" i="28"/>
  <c r="B42" i="28"/>
  <c r="B43" i="28"/>
  <c r="B45" i="28"/>
  <c r="B47" i="28"/>
  <c r="B48" i="28"/>
  <c r="B23" i="28"/>
  <c r="B24" i="28"/>
  <c r="I54" i="27" l="1"/>
  <c r="J54" i="27"/>
  <c r="I59" i="27" s="1"/>
  <c r="J52" i="27"/>
  <c r="B49" i="27"/>
  <c r="C49" i="27"/>
  <c r="D49" i="27"/>
  <c r="E49" i="27"/>
  <c r="C48" i="26"/>
  <c r="C47" i="26"/>
  <c r="B31" i="9" l="1"/>
  <c r="B29" i="9"/>
  <c r="B41" i="8"/>
  <c r="B39" i="8"/>
  <c r="B37" i="8"/>
  <c r="B35" i="8"/>
  <c r="B33" i="8"/>
  <c r="B31" i="8"/>
  <c r="B29" i="8"/>
  <c r="E17" i="30" l="1"/>
  <c r="E16" i="30"/>
  <c r="E15" i="30"/>
  <c r="F14" i="20" l="1"/>
  <c r="B15" i="28" l="1"/>
  <c r="B16" i="28"/>
  <c r="B17" i="28"/>
  <c r="B18" i="28"/>
  <c r="B19" i="28"/>
  <c r="B20" i="28"/>
  <c r="B21" i="28"/>
  <c r="E48" i="27"/>
  <c r="D48" i="27"/>
  <c r="C48" i="27"/>
  <c r="B48" i="27"/>
  <c r="E47" i="27"/>
  <c r="D47" i="27"/>
  <c r="C47" i="27"/>
  <c r="B47" i="27"/>
  <c r="E46" i="27"/>
  <c r="D46" i="27"/>
  <c r="C46" i="27"/>
  <c r="B46" i="27"/>
  <c r="E45" i="27"/>
  <c r="D45" i="27"/>
  <c r="C45" i="27"/>
  <c r="B45" i="27"/>
  <c r="E44" i="27"/>
  <c r="D44" i="27"/>
  <c r="C44" i="27"/>
  <c r="B44" i="27"/>
  <c r="E43" i="27"/>
  <c r="D43" i="27"/>
  <c r="C43" i="27"/>
  <c r="B43" i="27"/>
  <c r="E42" i="27"/>
  <c r="D42" i="27"/>
  <c r="C42" i="27"/>
  <c r="B42" i="27"/>
  <c r="E41" i="27"/>
  <c r="D41" i="27"/>
  <c r="C41" i="27"/>
  <c r="B41" i="27"/>
  <c r="E40" i="27"/>
  <c r="D40" i="27"/>
  <c r="C40" i="27"/>
  <c r="B40" i="27"/>
  <c r="E39" i="27"/>
  <c r="D39" i="27"/>
  <c r="C39" i="27"/>
  <c r="B39" i="27"/>
  <c r="E38" i="27"/>
  <c r="D38" i="27"/>
  <c r="C38" i="27"/>
  <c r="B38" i="27"/>
  <c r="E37" i="27"/>
  <c r="D37" i="27"/>
  <c r="C37" i="27"/>
  <c r="B37" i="27"/>
  <c r="E36" i="27"/>
  <c r="D36" i="27"/>
  <c r="C36" i="27"/>
  <c r="B36" i="27"/>
  <c r="E35" i="27"/>
  <c r="D35" i="27"/>
  <c r="C35" i="27"/>
  <c r="B35" i="27"/>
  <c r="E34" i="27"/>
  <c r="D34" i="27"/>
  <c r="C34" i="27"/>
  <c r="B34" i="27"/>
  <c r="E33" i="27"/>
  <c r="D33" i="27"/>
  <c r="C33" i="27"/>
  <c r="B33" i="27"/>
  <c r="E32" i="27"/>
  <c r="D32" i="27"/>
  <c r="C32" i="27"/>
  <c r="B32" i="27"/>
  <c r="E31" i="27"/>
  <c r="D31" i="27"/>
  <c r="C31" i="27"/>
  <c r="B31" i="27"/>
  <c r="E30" i="27"/>
  <c r="D30" i="27"/>
  <c r="C30" i="27"/>
  <c r="B30" i="27"/>
  <c r="E29" i="27"/>
  <c r="D29" i="27"/>
  <c r="C29" i="27"/>
  <c r="B29" i="27"/>
  <c r="E28" i="27"/>
  <c r="D28" i="27"/>
  <c r="C28" i="27"/>
  <c r="B28" i="27"/>
  <c r="E27" i="27"/>
  <c r="D27" i="27"/>
  <c r="C27" i="27"/>
  <c r="B27" i="27"/>
  <c r="E26" i="27"/>
  <c r="D26" i="27"/>
  <c r="C26" i="27"/>
  <c r="B26" i="27"/>
  <c r="E25" i="27"/>
  <c r="D25" i="27"/>
  <c r="C25" i="27"/>
  <c r="B25" i="27"/>
  <c r="E24" i="27"/>
  <c r="D24" i="27"/>
  <c r="C24" i="27"/>
  <c r="B24" i="27"/>
  <c r="E23" i="27"/>
  <c r="D23" i="27"/>
  <c r="C23" i="27"/>
  <c r="B23" i="27"/>
  <c r="E22" i="27"/>
  <c r="D22" i="27"/>
  <c r="C22" i="27"/>
  <c r="B22" i="27"/>
  <c r="N4" i="27"/>
  <c r="F12" i="25"/>
  <c r="F11" i="25"/>
  <c r="F10" i="25"/>
  <c r="H21" i="24"/>
  <c r="F7" i="24"/>
  <c r="F15" i="23"/>
  <c r="F9" i="23"/>
  <c r="F19" i="22"/>
  <c r="F14" i="22"/>
  <c r="F9" i="22"/>
  <c r="H9" i="22" s="1"/>
  <c r="F9" i="21"/>
  <c r="F8" i="21"/>
  <c r="F7" i="21"/>
  <c r="F9" i="20"/>
  <c r="F14" i="19"/>
  <c r="F7" i="19"/>
  <c r="F9" i="17"/>
  <c r="H9" i="17" s="1"/>
  <c r="F8" i="17"/>
  <c r="H8" i="17" s="1"/>
  <c r="F7" i="17"/>
  <c r="H7" i="17" s="1"/>
  <c r="F11" i="16"/>
  <c r="F10" i="16"/>
  <c r="F9" i="16"/>
  <c r="F8" i="16"/>
  <c r="F7" i="16"/>
  <c r="F9" i="15"/>
  <c r="F9" i="13"/>
  <c r="H9" i="13" s="1"/>
  <c r="F10" i="11"/>
  <c r="H10" i="11" s="1"/>
  <c r="F9" i="11"/>
  <c r="H9" i="11" s="1"/>
  <c r="B21" i="11"/>
  <c r="B19" i="11"/>
  <c r="B17" i="11"/>
  <c r="B27" i="9"/>
  <c r="B25" i="9"/>
  <c r="B23" i="9"/>
  <c r="B21" i="9"/>
  <c r="B19" i="9"/>
  <c r="B17" i="9"/>
  <c r="B15" i="9"/>
  <c r="B13" i="9"/>
  <c r="B27" i="8"/>
  <c r="B25" i="8"/>
  <c r="B23" i="8"/>
  <c r="B21" i="8"/>
  <c r="B19" i="8"/>
  <c r="B17" i="8"/>
  <c r="B15" i="8"/>
  <c r="B13" i="8"/>
</calcChain>
</file>

<file path=xl/comments1.xml><?xml version="1.0" encoding="utf-8"?>
<comments xmlns="http://schemas.openxmlformats.org/spreadsheetml/2006/main">
  <authors>
    <author>Jawher Nechi</author>
  </authors>
  <commentList>
    <comment ref="D17" authorId="0" shapeId="0">
      <text>
        <r>
          <rPr>
            <b/>
            <sz val="9"/>
            <color indexed="81"/>
            <rFont val="Tahoma"/>
            <charset val="1"/>
          </rPr>
          <t>Jawher Nechi:</t>
        </r>
        <r>
          <rPr>
            <sz val="9"/>
            <color indexed="81"/>
            <rFont val="Tahoma"/>
            <charset val="1"/>
          </rPr>
          <t xml:space="preserve">
 i ve noticed that the acces to the info is not for free</t>
        </r>
      </text>
    </comment>
    <comment ref="D18" authorId="0" shapeId="0">
      <text>
        <r>
          <rPr>
            <b/>
            <sz val="9"/>
            <color indexed="81"/>
            <rFont val="Tahoma"/>
            <charset val="1"/>
          </rPr>
          <t>Jawher Nechi:</t>
        </r>
        <r>
          <rPr>
            <sz val="9"/>
            <color indexed="81"/>
            <rFont val="Tahoma"/>
            <charset val="1"/>
          </rPr>
          <t xml:space="preserve">
 i ve noticed that the acces to the info is not for free</t>
        </r>
      </text>
    </comment>
  </commentList>
</comments>
</file>

<file path=xl/comments2.xml><?xml version="1.0" encoding="utf-8"?>
<comments xmlns="http://schemas.openxmlformats.org/spreadsheetml/2006/main">
  <authors>
    <author>Jawher Nechi</author>
  </authors>
  <commentList>
    <comment ref="D16" authorId="0" shapeId="0">
      <text>
        <r>
          <rPr>
            <b/>
            <sz val="9"/>
            <color indexed="81"/>
            <rFont val="Tahoma"/>
            <charset val="1"/>
          </rPr>
          <t>Jawher Nechi:</t>
        </r>
        <r>
          <rPr>
            <sz val="9"/>
            <color indexed="81"/>
            <rFont val="Tahoma"/>
            <charset val="1"/>
          </rPr>
          <t xml:space="preserve">
 on doit ajouter Ndola?</t>
        </r>
      </text>
    </comment>
  </commentList>
</comments>
</file>

<file path=xl/comments3.xml><?xml version="1.0" encoding="utf-8"?>
<comments xmlns="http://schemas.openxmlformats.org/spreadsheetml/2006/main">
  <authors>
    <author>Minjung Kim</author>
  </authors>
  <commentList>
    <comment ref="B28" authorId="0" shapeId="0">
      <text>
        <r>
          <rPr>
            <b/>
            <sz val="9"/>
            <color indexed="81"/>
            <rFont val="Tahoma"/>
            <family val="2"/>
          </rPr>
          <t>We suggest to select 'Precious stones other than diamonds (7103)' for gemstones. Please confirm.
IA:
Suggestion confirmed</t>
        </r>
      </text>
    </comment>
  </commentList>
</comments>
</file>

<file path=xl/comments4.xml><?xml version="1.0" encoding="utf-8"?>
<comments xmlns="http://schemas.openxmlformats.org/spreadsheetml/2006/main">
  <authors>
    <author>Minjung Kim</author>
  </authors>
  <commentList>
    <comment ref="H66" authorId="0" shapeId="0">
      <text>
        <r>
          <rPr>
            <b/>
            <sz val="9"/>
            <color indexed="81"/>
            <rFont val="Tahoma"/>
            <family val="2"/>
          </rPr>
          <t>Please note that Pay-As-You-Earn should not be included in the disclosure list. PAYE (Pay As You Earn), Witholding tax and Personal Income Tax should be included in the "Additional Information" section. We therefore moved the revenue streams to Additional Information. Please confirm the suggestion.
IA:
Suggestion confirmed</t>
        </r>
      </text>
    </comment>
  </commentList>
</comments>
</file>

<file path=xl/comments5.xml><?xml version="1.0" encoding="utf-8"?>
<comments xmlns="http://schemas.openxmlformats.org/spreadsheetml/2006/main">
  <authors>
    <author>Minjung Kim</author>
  </authors>
  <commentList>
    <comment ref="E202" authorId="0" shapeId="0">
      <text>
        <r>
          <rPr>
            <b/>
            <sz val="9"/>
            <color indexed="81"/>
            <rFont val="Tahoma"/>
            <family val="2"/>
          </rPr>
          <t>Please note that Pay-As-You-Earn and Withholding Taxes should not be included in the disclosure list. PAYE (Pay As You Earn), Witholding tax and Personal Income Tax should be included in the "Additional Information" section. We therefore moved the revenue streams to Additional Information. Please confirm the suggestion.
IA;
Suggestion confirmed</t>
        </r>
      </text>
    </comment>
  </commentList>
</comments>
</file>

<file path=xl/sharedStrings.xml><?xml version="1.0" encoding="utf-8"?>
<sst xmlns="http://schemas.openxmlformats.org/spreadsheetml/2006/main" count="3505" uniqueCount="777">
  <si>
    <t>Completed on:</t>
  </si>
  <si>
    <t>YYYY-MM-DD</t>
  </si>
  <si>
    <t xml:space="preserve">Multi-stakeholder group approved on: </t>
  </si>
  <si>
    <t>Transparency template for EITI disclosures</t>
  </si>
  <si>
    <t>Version 1.1 as of 1 January 2021</t>
  </si>
  <si>
    <t>Filling in this Transparency data collection template will help the MSG prepare for Validation and is a requirement of the 2021 EITI Validation procedure.</t>
  </si>
  <si>
    <t>How filling out the Transparency data collection template works:</t>
  </si>
  <si>
    <t>1. Use one excel workbook per fiscal year covered. If the country is reporting on both oil &amp; gas and mining, both can fit into one workbook.</t>
  </si>
  <si>
    <t xml:space="preserve">2. Fill in the entire workbook </t>
  </si>
  <si>
    <t>3. This Transparency sheet should be submitted to the EITI International Secretariat ahead of the commencement of Validation, alongside the data collection templates related to 'Stakeholder engagement' and 'Outcomes and impact'. Send it to your country manager at the International Secretariat.</t>
  </si>
  <si>
    <r>
      <rPr>
        <sz val="12"/>
        <rFont val="Franklin Gothic Book"/>
        <family val="2"/>
      </rPr>
      <t>4. The template will be used as the basis for the country's Validation</t>
    </r>
    <r>
      <rPr>
        <sz val="12"/>
        <color theme="1"/>
        <rFont val="Franklin Gothic Book"/>
        <family val="2"/>
      </rPr>
      <t xml:space="preserve">. </t>
    </r>
    <r>
      <rPr>
        <sz val="12"/>
        <rFont val="Franklin Gothic Book"/>
        <family val="2"/>
      </rPr>
      <t xml:space="preserve">You will receive the file back with questions and comments, to be addressed as part of the Validation process. </t>
    </r>
  </si>
  <si>
    <r>
      <t xml:space="preserve">This template should be </t>
    </r>
    <r>
      <rPr>
        <b/>
        <u/>
        <sz val="12"/>
        <rFont val="Franklin Gothic Book"/>
        <family val="2"/>
      </rPr>
      <t>completed in full and published</t>
    </r>
    <r>
      <rPr>
        <b/>
        <sz val="12"/>
        <rFont val="Franklin Gothic Book"/>
        <family val="2"/>
      </rPr>
      <t xml:space="preserve"> for each fiscal year covered under EITI Reporting.</t>
    </r>
  </si>
  <si>
    <t>The International Secretariat can provide advice and support on request. If you have any questions, please contact your country manager at the EITI International Secretariat.</t>
  </si>
  <si>
    <t>Cells in orange must be completed before submission</t>
  </si>
  <si>
    <t>Cells in light blue are for supplying sources and/or comments</t>
  </si>
  <si>
    <t>White cells require no action</t>
  </si>
  <si>
    <t>Cells in grey are for your information.</t>
  </si>
  <si>
    <r>
      <rPr>
        <b/>
        <i/>
        <u/>
        <sz val="11"/>
        <color theme="1"/>
        <rFont val="Franklin Gothic Book"/>
        <family val="2"/>
      </rPr>
      <t>Terminology:</t>
    </r>
    <r>
      <rPr>
        <b/>
        <i/>
        <sz val="11"/>
        <color theme="1"/>
        <rFont val="Franklin Gothic Book"/>
        <family val="2"/>
      </rPr>
      <t xml:space="preserve"> Disclosure</t>
    </r>
  </si>
  <si>
    <r>
      <rPr>
        <b/>
        <i/>
        <u/>
        <sz val="11"/>
        <color theme="1"/>
        <rFont val="Franklin Gothic Book"/>
        <family val="2"/>
      </rPr>
      <t>Terminology:</t>
    </r>
    <r>
      <rPr>
        <b/>
        <i/>
        <sz val="11"/>
        <color theme="1"/>
        <rFont val="Franklin Gothic Book"/>
        <family val="2"/>
      </rPr>
      <t xml:space="preserve"> Simple options</t>
    </r>
  </si>
  <si>
    <t>Sub requirement sheets</t>
  </si>
  <si>
    <r>
      <rPr>
        <i/>
        <u/>
        <sz val="11"/>
        <color theme="1"/>
        <rFont val="Franklin Gothic Book"/>
        <family val="2"/>
      </rPr>
      <t>Yes, systematically disclosed</t>
    </r>
    <r>
      <rPr>
        <i/>
        <sz val="11"/>
        <color theme="1"/>
        <rFont val="Franklin Gothic Book"/>
        <family val="2"/>
      </rPr>
      <t>: If data is regularly and publicly disclosed by government agencies or companies, and the data is reliable, please select Yes, systematically disclosed</t>
    </r>
  </si>
  <si>
    <r>
      <rPr>
        <i/>
        <u/>
        <sz val="11"/>
        <color theme="1"/>
        <rFont val="Franklin Gothic Book"/>
        <family val="2"/>
      </rPr>
      <t>Yes</t>
    </r>
    <r>
      <rPr>
        <i/>
        <sz val="11"/>
        <color theme="1"/>
        <rFont val="Franklin Gothic Book"/>
        <family val="2"/>
      </rPr>
      <t>: All the aspects of the question are answered/covered.</t>
    </r>
  </si>
  <si>
    <r>
      <rPr>
        <i/>
        <u/>
        <sz val="11"/>
        <color theme="1"/>
        <rFont val="Franklin Gothic Book"/>
        <family val="2"/>
      </rPr>
      <t>Underlying objectives</t>
    </r>
    <r>
      <rPr>
        <i/>
        <sz val="11"/>
        <color theme="1"/>
        <rFont val="Franklin Gothic Book"/>
        <family val="2"/>
      </rPr>
      <t>: The MSG to evaluate if they believe the country is meeting the underlying objective of the requirement</t>
    </r>
  </si>
  <si>
    <r>
      <rPr>
        <i/>
        <u/>
        <sz val="11"/>
        <color theme="1"/>
        <rFont val="Franklin Gothic Book"/>
        <family val="2"/>
      </rPr>
      <t>Yes, through EITI reporting</t>
    </r>
    <r>
      <rPr>
        <i/>
        <sz val="11"/>
        <color theme="1"/>
        <rFont val="Franklin Gothic Book"/>
        <family val="2"/>
      </rPr>
      <t>: If the EITI Report covers certain data gaps in government or corporate disclosures, please select "Yes, in EITI Report".</t>
    </r>
  </si>
  <si>
    <r>
      <t>Partially:</t>
    </r>
    <r>
      <rPr>
        <i/>
        <sz val="11"/>
        <color theme="1"/>
        <rFont val="Franklin Gothic Book"/>
        <family val="2"/>
      </rPr>
      <t>Aspects of the question have been answered/covered.</t>
    </r>
  </si>
  <si>
    <r>
      <t>If a requirement is not applicable</t>
    </r>
    <r>
      <rPr>
        <i/>
        <sz val="11"/>
        <color theme="1"/>
        <rFont val="Franklin Gothic Book"/>
        <family val="2"/>
      </rPr>
      <t xml:space="preserve">, the MSG must include the reference to the document (MSG minutes) where the non-applicablilty is determined. </t>
    </r>
  </si>
  <si>
    <r>
      <rPr>
        <i/>
        <u/>
        <sz val="11"/>
        <color theme="1"/>
        <rFont val="Franklin Gothic Book"/>
        <family val="2"/>
      </rPr>
      <t>Not available</t>
    </r>
    <r>
      <rPr>
        <i/>
        <sz val="11"/>
        <color theme="1"/>
        <rFont val="Franklin Gothic Book"/>
        <family val="2"/>
      </rPr>
      <t>: The data is applicable in the country, but no data or information is available.</t>
    </r>
  </si>
  <si>
    <r>
      <rPr>
        <i/>
        <u/>
        <sz val="11"/>
        <color theme="1"/>
        <rFont val="Franklin Gothic Book"/>
        <family val="2"/>
      </rPr>
      <t>No</t>
    </r>
    <r>
      <rPr>
        <i/>
        <sz val="11"/>
        <color theme="1"/>
        <rFont val="Franklin Gothic Book"/>
        <family val="2"/>
      </rPr>
      <t>: No information is covered.</t>
    </r>
  </si>
  <si>
    <r>
      <t xml:space="preserve">Not applicable: </t>
    </r>
    <r>
      <rPr>
        <i/>
        <sz val="11"/>
        <color theme="1"/>
        <rFont val="Franklin Gothic Book"/>
        <family val="2"/>
      </rPr>
      <t xml:space="preserve">If a requirement is not relevant, please select "Not applicable". Refer to any evidence documented as part of the EITI Report, or through minutes of a multi-stakeholder meeting. </t>
    </r>
  </si>
  <si>
    <r>
      <t>Not applicable</t>
    </r>
    <r>
      <rPr>
        <i/>
        <sz val="11"/>
        <color theme="1"/>
        <rFont val="Franklin Gothic Book"/>
        <family val="2"/>
      </rPr>
      <t>: The question is not relevant for the case, When it is required, please refer to evidence of non-applicability.</t>
    </r>
  </si>
  <si>
    <t>EITI International Secretariat</t>
  </si>
  <si>
    <r>
      <t xml:space="preserve">Phone: </t>
    </r>
    <r>
      <rPr>
        <b/>
        <sz val="11"/>
        <color rgb="FF165B89"/>
        <rFont val="Franklin Gothic Book"/>
        <family val="2"/>
      </rPr>
      <t>+47 222 00 800</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E-mail: </t>
    </r>
    <r>
      <rPr>
        <b/>
        <u/>
        <sz val="11"/>
        <color rgb="FF165B89"/>
        <rFont val="Franklin Gothic Book"/>
        <family val="2"/>
      </rPr>
      <t>secretariat@eiti.org</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Twitter: </t>
    </r>
    <r>
      <rPr>
        <b/>
        <sz val="11"/>
        <color rgb="FF165B89"/>
        <rFont val="Franklin Gothic Book"/>
        <family val="2"/>
      </rPr>
      <t>@EITIorg</t>
    </r>
    <r>
      <rPr>
        <b/>
        <sz val="11"/>
        <color rgb="FF000000"/>
        <rFont val="Franklin Gothic Book"/>
        <family val="2"/>
      </rPr>
      <t xml:space="preserve">  </t>
    </r>
    <r>
      <rPr>
        <b/>
        <sz val="11"/>
        <color rgb="FF000000"/>
        <rFont val="Wingdings"/>
        <charset val="2"/>
      </rPr>
      <t xml:space="preserve"> </t>
    </r>
    <r>
      <rPr>
        <b/>
        <sz val="11"/>
        <color rgb="FF000000"/>
        <rFont val="Franklin Gothic Book"/>
        <family val="2"/>
      </rPr>
      <t xml:space="preserve">   </t>
    </r>
    <r>
      <rPr>
        <b/>
        <u/>
        <sz val="11"/>
        <color rgb="FF165B89"/>
        <rFont val="Franklin Gothic Book"/>
        <family val="2"/>
      </rPr>
      <t>www.eiti.org</t>
    </r>
  </si>
  <si>
    <t>Country or area</t>
  </si>
  <si>
    <r>
      <t xml:space="preserve">Address: </t>
    </r>
    <r>
      <rPr>
        <b/>
        <sz val="11"/>
        <color rgb="FF165B89"/>
        <rFont val="Franklin Gothic Book"/>
        <family val="2"/>
      </rPr>
      <t>Rådhusgata 26, 0151 Oslo, Norway</t>
    </r>
    <r>
      <rPr>
        <b/>
        <sz val="11"/>
        <color rgb="FF000000"/>
        <rFont val="Franklin Gothic Book"/>
        <family val="2"/>
      </rPr>
      <t xml:space="preserve">  </t>
    </r>
  </si>
  <si>
    <r>
      <rPr>
        <b/>
        <sz val="11"/>
        <color rgb="FF000000"/>
        <rFont val="Franklin Gothic Book"/>
        <family val="2"/>
      </rPr>
      <t xml:space="preserve">Part 1 (About) </t>
    </r>
    <r>
      <rPr>
        <sz val="11"/>
        <color rgb="FF000000"/>
        <rFont val="Franklin Gothic Book"/>
        <family val="2"/>
      </rPr>
      <t>covers country and data characteristics.</t>
    </r>
  </si>
  <si>
    <t>How to complete this sheet:</t>
  </si>
  <si>
    <r>
      <t xml:space="preserve">1. Starting from the top, </t>
    </r>
    <r>
      <rPr>
        <b/>
        <i/>
        <sz val="11"/>
        <rFont val="Franklin Gothic Book"/>
        <family val="2"/>
      </rPr>
      <t xml:space="preserve">enter your responses in the grey column. </t>
    </r>
  </si>
  <si>
    <t xml:space="preserve">2. Please respond to each question, until completed. </t>
  </si>
  <si>
    <r>
      <t xml:space="preserve">3. Include any additional information or comments as needed in the </t>
    </r>
    <r>
      <rPr>
        <b/>
        <i/>
        <sz val="11"/>
        <color theme="1"/>
        <rFont val="Franklin Gothic Book"/>
        <family val="2"/>
      </rPr>
      <t xml:space="preserve">Source/Comments" </t>
    </r>
    <r>
      <rPr>
        <i/>
        <sz val="11"/>
        <color theme="1"/>
        <rFont val="Franklin Gothic Book"/>
        <family val="2"/>
      </rPr>
      <t>column.</t>
    </r>
  </si>
  <si>
    <t>If you have any questions, please contact your country manager at the EITI International Secretariat.</t>
  </si>
  <si>
    <t>Cells in orange must be completed</t>
  </si>
  <si>
    <t>Cells in light blue are for voluntary input</t>
  </si>
  <si>
    <t xml:space="preserve">Part 1 - About </t>
  </si>
  <si>
    <t>Description</t>
  </si>
  <si>
    <t>Enter data in this column</t>
  </si>
  <si>
    <t>Source / Comments</t>
  </si>
  <si>
    <t>Country or area name</t>
  </si>
  <si>
    <t>ISO Alpha-3 Code</t>
  </si>
  <si>
    <t>National currency name</t>
  </si>
  <si>
    <t>National currency ISO-4217</t>
  </si>
  <si>
    <t>Fiscal year covered by this data file</t>
  </si>
  <si>
    <t>Start Date</t>
  </si>
  <si>
    <t>End Date</t>
  </si>
  <si>
    <t>Data source</t>
  </si>
  <si>
    <t>Has an EITI Report been prepared by an Independent Administrator?</t>
  </si>
  <si>
    <t>What is the name of the company?</t>
  </si>
  <si>
    <t>Date that the EITI Report was made public</t>
  </si>
  <si>
    <t>URL, EITI Report</t>
  </si>
  <si>
    <t>Does the government systematically disclose EITI data at a single location?</t>
  </si>
  <si>
    <t>Publication date of the EITI data</t>
  </si>
  <si>
    <t>Website link (URL) to EITI data</t>
  </si>
  <si>
    <t>Are there other files of relevance?</t>
  </si>
  <si>
    <t>Yes</t>
  </si>
  <si>
    <t>Date that other file was made public</t>
  </si>
  <si>
    <t>URL</t>
  </si>
  <si>
    <t>Does the government have an open data policy?</t>
  </si>
  <si>
    <t>Data coverage / scope</t>
  </si>
  <si>
    <t>Open data portal / files</t>
  </si>
  <si>
    <t>&lt;URL&gt;</t>
  </si>
  <si>
    <t>Sector coverage</t>
  </si>
  <si>
    <t>Oil</t>
  </si>
  <si>
    <t>Gas</t>
  </si>
  <si>
    <t>Mining (incl. Quarrying)</t>
  </si>
  <si>
    <t>Other, non-upstream sectors</t>
  </si>
  <si>
    <t>If yes, please specify name (insert new rows if multiple)</t>
  </si>
  <si>
    <t>&lt; Other sector &gt;</t>
  </si>
  <si>
    <t>Number of reporting government entities (incl SOEs if recipient)</t>
  </si>
  <si>
    <t>&lt; number &gt;</t>
  </si>
  <si>
    <t>Number of reporting companies (incl SOEs if payer)</t>
  </si>
  <si>
    <r>
      <rPr>
        <i/>
        <sz val="11"/>
        <rFont val="Franklin Gothic Book"/>
        <family val="2"/>
      </rPr>
      <t>Reporting currency (</t>
    </r>
    <r>
      <rPr>
        <i/>
        <sz val="11"/>
        <color theme="10"/>
        <rFont val="Franklin Gothic Book"/>
        <family val="2"/>
      </rPr>
      <t>ISO-4217 currency codes</t>
    </r>
    <r>
      <rPr>
        <i/>
        <sz val="11"/>
        <rFont val="Franklin Gothic Book"/>
        <family val="2"/>
      </rPr>
      <t>)</t>
    </r>
  </si>
  <si>
    <t xml:space="preserve">Exchange rate used: 1 USD = </t>
  </si>
  <si>
    <t>Exchange rate source (URL,…)</t>
  </si>
  <si>
    <t>… by revenue stream</t>
  </si>
  <si>
    <t>… by government agency</t>
  </si>
  <si>
    <t>… by company</t>
  </si>
  <si>
    <t>… by project</t>
  </si>
  <si>
    <t>Contact details: data submission</t>
  </si>
  <si>
    <t>Name and contact information of the person submitting this file</t>
  </si>
  <si>
    <t>Name</t>
  </si>
  <si>
    <t>Organisation</t>
  </si>
  <si>
    <t>Email address</t>
  </si>
  <si>
    <t>Requirement 2.1: Legal framework</t>
  </si>
  <si>
    <t>Objective of Requirement 2.1</t>
  </si>
  <si>
    <t>Progress towards the objective of the requirement, to ensure public understanding of all aspects of the regulatory framework for the extractive industries, including the legal framework, fiscal regime, roles of government entities and reforms.</t>
  </si>
  <si>
    <t>Not applicable /Not met / Partly met / Mostly met / Fully met / Exceeded</t>
  </si>
  <si>
    <t>Requirement</t>
  </si>
  <si>
    <t>How is this disclosed?</t>
  </si>
  <si>
    <t>Where is this systematically disclosed?</t>
  </si>
  <si>
    <t>Where is this disclosed in the EITI Report?</t>
  </si>
  <si>
    <t>Gaps or weaknesses in comprehensiveness, data quality, disaggregation and accessibility identified (by MSG, IA, others)</t>
  </si>
  <si>
    <t xml:space="preserve">International Secretariat review and preliminary assessment </t>
  </si>
  <si>
    <t>International Secretariat questions to MSG</t>
  </si>
  <si>
    <t>MSG responses to International Secretariat questions</t>
  </si>
  <si>
    <t xml:space="preserve">International Secretariat final assessment </t>
  </si>
  <si>
    <t>Mining sector</t>
  </si>
  <si>
    <t>Does the government publish information about</t>
  </si>
  <si>
    <t>Laws and regulations?</t>
  </si>
  <si>
    <t>EITI Report page reference</t>
  </si>
  <si>
    <t>Overview of government agencies' roles?</t>
  </si>
  <si>
    <t>Mineral and petroleum rights' regime?</t>
  </si>
  <si>
    <t>Fiscal regime?</t>
  </si>
  <si>
    <t>Level of fiscal devolution?</t>
  </si>
  <si>
    <t>Ongoing and planned reforms?</t>
  </si>
  <si>
    <t>Oil and gas sector</t>
  </si>
  <si>
    <t>Requirement 2.2: Contract and license allocations</t>
  </si>
  <si>
    <t>Objective of Requirement 2.2</t>
  </si>
  <si>
    <t>Progress towards the objective of the requirement, to provide a public overview of awards and transfers of oil, gas and mining licenses, the statutory procedures for license awards and transfers and whether tehse procedures are followed in practice. This can allow stakeholders to identify and address possible weaknesses in the license allocation process.</t>
  </si>
  <si>
    <t>Applicability of the Requirement</t>
  </si>
  <si>
    <t>Is Requirement 2.2 applicable in the period under review?</t>
  </si>
  <si>
    <t>Yes / No</t>
  </si>
  <si>
    <t>No. of license awards for the covered year</t>
  </si>
  <si>
    <t>the award process(es)?</t>
  </si>
  <si>
    <t>and the technical and financial criteria used?</t>
  </si>
  <si>
    <t>the existence of any non-trivial deviations from statutory procedures in license awards in the period under review?</t>
  </si>
  <si>
    <t>No. of license transfers for the covered year</t>
  </si>
  <si>
    <t>the number and identity of licenses transferred in the period under review?</t>
  </si>
  <si>
    <t>the transfer process(es)?</t>
  </si>
  <si>
    <t>the existence of any non-trivial deviations from statutory procedures in license transfers in the period under review?</t>
  </si>
  <si>
    <t>bidding rounds/process(es)?</t>
  </si>
  <si>
    <t>MSG comments on efficiency:</t>
  </si>
  <si>
    <t>Requirement 2.3: License registers</t>
  </si>
  <si>
    <t>Objective of Requirement 2.3</t>
  </si>
  <si>
    <t>Progress towards the objective of the requirement, to ensure the public accessibility of comprehensive information on property rights related to extractive deposits and projects.</t>
  </si>
  <si>
    <t>License register for the mining sector</t>
  </si>
  <si>
    <t xml:space="preserve">License-holder name: </t>
  </si>
  <si>
    <t xml:space="preserve">License coordinates: </t>
  </si>
  <si>
    <t xml:space="preserve">License dates of application, award and expiry: </t>
  </si>
  <si>
    <t>Commodity(ies) covered by licenses:</t>
  </si>
  <si>
    <t>Coverage of all active licenses?</t>
  </si>
  <si>
    <t>Coverage of all licenses held by material companies?</t>
  </si>
  <si>
    <t>License register for petroleum sector</t>
  </si>
  <si>
    <t>Requirement 2.4: Contracts</t>
  </si>
  <si>
    <t>Objective of Requirement 2.4</t>
  </si>
  <si>
    <t>Progress towards the objective of the requirement, to ensure the public accessibility of all licenses and contracts underpinning extractive activities (at least from 2021 onwards) as a basis for the public’s understanding of the contractual rights and obligations of companies operating in the country’s extractive industries.</t>
  </si>
  <si>
    <t>Government policy on contract disclosure</t>
  </si>
  <si>
    <t>For contracts executed after 1 January 2021: Are contracts texts  including annexes and amendments  fully disclosed?</t>
  </si>
  <si>
    <t>For licenses executed after 1 January 2021 Are license texts including annexes and amendments  fully disclosed?</t>
  </si>
  <si>
    <t>Contract register for mining sector</t>
  </si>
  <si>
    <t>Contract register for petroleum sector</t>
  </si>
  <si>
    <t>Contract register for other sector(s) - add rows if several</t>
  </si>
  <si>
    <t xml:space="preserve">Is there a publicly accessible list of all active exploitation and exploration contracts? </t>
  </si>
  <si>
    <t xml:space="preserve">Are there contracts/licenses executed before 1 January 2021, that are publicly disclosed? </t>
  </si>
  <si>
    <t>Requirement 2.5: Beneficial ownership</t>
  </si>
  <si>
    <t>Objective of Requirement 2.5</t>
  </si>
  <si>
    <t>Progress towards the objective of the requirement, to enable the public to know who ultimately owns and controls the companies operating in the country’s extractive industries, particularly those identified by the MSG as high-risk, to help deter improper practices in the management of extractive resources.</t>
  </si>
  <si>
    <t>Government policy on beneficial ownership</t>
  </si>
  <si>
    <t>Definition of the term beneficial owner</t>
  </si>
  <si>
    <t>Laws, regulations or policies on beneficial ownership</t>
  </si>
  <si>
    <t>Is beneficial ownership data requested?</t>
  </si>
  <si>
    <t>Is beneficial ownership data disclosed?</t>
  </si>
  <si>
    <t>Is beneficial ownership data disclosed by applicants and bidders?</t>
  </si>
  <si>
    <t>MSG assessment of disclosures</t>
  </si>
  <si>
    <t>Quality assurances for data reliability</t>
  </si>
  <si>
    <t>Names of stock exchanges for publicly-listed companies</t>
  </si>
  <si>
    <t>Is information on legal owners disclosed?</t>
  </si>
  <si>
    <t>Company register (legal ownership registry)</t>
  </si>
  <si>
    <t>Beneficial ownership registry</t>
  </si>
  <si>
    <t>Requirement 2.6: State participation</t>
  </si>
  <si>
    <t>Objective of Requirement 2.6</t>
  </si>
  <si>
    <t>Progress towards the objective of the requirement, to ensure an effective mechanism for transparency and accountability for well-governed SOEs and state participation more broadly through a public understanding of whether SOEs’ management is undertaken in accordance with the relevant regulatory framework. This information provides the basis for continuous improvements in the SOE’s contribution to the national economy, whether financially, economically or socially.</t>
  </si>
  <si>
    <t>Is Requirement 2.6 applicable in the period under review?</t>
  </si>
  <si>
    <t>Applicability</t>
  </si>
  <si>
    <t>Does the government report how it participates in the extractive sector?</t>
  </si>
  <si>
    <t>Statutory financial relations</t>
  </si>
  <si>
    <t>Where are the statutory rules regarding SOEs' financial relations with government described?</t>
  </si>
  <si>
    <t>Where are the statutory rules regarding SOEs' entitlements to transfers from government described?</t>
  </si>
  <si>
    <t>Where are the statutory rules regarding SOEs' distribution of profits described?</t>
  </si>
  <si>
    <t>Where are the statutory rules regarding SOEs' ability to retain earnings described?</t>
  </si>
  <si>
    <t>Where are the statutory rules regarding SOEs' reinvestments described?</t>
  </si>
  <si>
    <t>Where are the statutory rules regarding SOEs' third-party financing described?</t>
  </si>
  <si>
    <t>Financial relations in practice</t>
  </si>
  <si>
    <t>References to state-owned enterprises portals or company website(s), for example as stated in the Report (Add rows if several SOEs)</t>
  </si>
  <si>
    <t>References to state-owned enterprises or company Audited Financial Statement (Add rows if several SOEs)</t>
  </si>
  <si>
    <t>State ownership</t>
  </si>
  <si>
    <t>Where is information on state and SOE equity in extractive companies publicly disclosed?</t>
  </si>
  <si>
    <t>Where is information on the terms attached to state and SOE equity in extractive companies publicly disclosed?</t>
  </si>
  <si>
    <t>Where is information on state and SOE participating interests in extractive projects publicly disclosed?</t>
  </si>
  <si>
    <t>Where is information on the terms attached to state and SOE participating interests in extractive projects publicly disclosed?</t>
  </si>
  <si>
    <t>Loans and guarantees</t>
  </si>
  <si>
    <t>Where are loans and loan guarantees from the state to extractive companies and projects disclosed?</t>
  </si>
  <si>
    <t>Where are loans and loan guarantees from SOEs to extractive companies and projects disclosed?</t>
  </si>
  <si>
    <t>Corporate governance</t>
  </si>
  <si>
    <t>Where is corporate governance information on SOEs publicly disclosed?</t>
  </si>
  <si>
    <t>Requirement 3.1: Exploration activities</t>
  </si>
  <si>
    <t>Objective of Requirement 3.1</t>
  </si>
  <si>
    <t>Progress towards the objective of the requirement, to ensure public access to an overview of the extractive sector in the country and its potential, including recent, ongoing and planned significant exploration activities.</t>
  </si>
  <si>
    <t>Overview of the extractive industries</t>
  </si>
  <si>
    <t>Overview of key companies in the extractive industries</t>
  </si>
  <si>
    <t>Overview of significant explocation activities</t>
  </si>
  <si>
    <t>Requirement 3.2: Production data</t>
  </si>
  <si>
    <t>Objective of Requirement 3.2</t>
  </si>
  <si>
    <t>Progress towards the objective of the requirement, to ensure public understanding of extractive commodity(ies) production levels and the valuation of extractive commodity output, as a basis for addressing production-related issues in the extractive industries.</t>
  </si>
  <si>
    <t>Is Requirement 3.2 applicable in the period under review?</t>
  </si>
  <si>
    <t>(Harmonised System Codes)</t>
  </si>
  <si>
    <t>Disclosure of production volumes</t>
  </si>
  <si>
    <t>Disclosure of production values</t>
  </si>
  <si>
    <t>Crude oil (2709), volume</t>
  </si>
  <si>
    <t>Sm3</t>
  </si>
  <si>
    <t>USD</t>
  </si>
  <si>
    <t>Natural gas (2711), volume</t>
  </si>
  <si>
    <t>Sm3 o.e.</t>
  </si>
  <si>
    <t>Gold (7108), volume</t>
  </si>
  <si>
    <t>oz</t>
  </si>
  <si>
    <t>Silver (7106), volume</t>
  </si>
  <si>
    <t>Coal (2701), volume</t>
  </si>
  <si>
    <t>Tonnes</t>
  </si>
  <si>
    <t>Copper (2603), volume</t>
  </si>
  <si>
    <t>Add commodities here, volume</t>
  </si>
  <si>
    <t xml:space="preserve">Requirement 3.3: Export data </t>
  </si>
  <si>
    <t>Objective of Requirement 3.3</t>
  </si>
  <si>
    <t>Progress towards the objective of the requirement, to ensure public understanding of extractive commodity(ies) export levels and the valuation of extractive commodity exports, as a basis for addressing export-related issues in the extractive industries.</t>
  </si>
  <si>
    <t>Is Requirement 3.3 applicable in the period under review?</t>
  </si>
  <si>
    <t>Disclosure of export volumes</t>
  </si>
  <si>
    <t>Disclosure of export values</t>
  </si>
  <si>
    <t>&lt;Select unit&gt;</t>
  </si>
  <si>
    <t>Requirement 4.1: Comprehensive disclosure of taxes and revenues</t>
  </si>
  <si>
    <t>Objective of Requirement 4.1</t>
  </si>
  <si>
    <t>Progress towards the objective of the requirement, to ensure comprehensive disclosures of company payments and government revenues from oil, gas and mining as the basis for a detailed public understanding of the contribution of the extractive industries to government revenues.</t>
  </si>
  <si>
    <t>Does the government fully disclose extractive sector revenues by revenue stream?</t>
  </si>
  <si>
    <t>Are MSG decisions on the materiality threshold for revenue streams publicly available?</t>
  </si>
  <si>
    <t>Are MSG decisions on materiality thresholds for companies publicly available?</t>
  </si>
  <si>
    <t>Are the revenue streams considered material are publicly listed and described?</t>
  </si>
  <si>
    <t>Have the revenue streams listed in Requirement 4.1.c been considered? Where the MSG has agreed to exclude certain revenue streams from the scope of EITI disclosures, are the rationale for their exclusion, and their values, clearly documented?</t>
  </si>
  <si>
    <t>Has the MSG identified the companies making material payments?</t>
  </si>
  <si>
    <t>Have all material companies fully reported all payments in accordance with the materiality definition?</t>
  </si>
  <si>
    <t>Has the MSG identified the government entities receiving material revenues?</t>
  </si>
  <si>
    <t>Have all material government entities fully reported all receipts in accordance with the materiality definition?</t>
  </si>
  <si>
    <t>Has the government fully reported all revenues, including any revenues below the materiality thresholds? Note: for revenues related to revenue streams below the materiality threshold, this information can be provided in aggregate, if accompanied by an explanation of which precise revenue streams are included in the aggregate.</t>
  </si>
  <si>
    <t>Where companies or government entities paying or receiving material revenues have not submitted reporting templates, or have not fully disclosed all the payments and revenues, have public disclosures documented these issues and included an assessment of the impact on the comprehensiveness of the report?</t>
  </si>
  <si>
    <t>Reconciliation coverage</t>
  </si>
  <si>
    <t>Have the companies making material payments to government publicly disclosed their audited financial statements, or the main items (i.e. balance sheet, profit/loss statement, cash flows) where financial statements are not available?</t>
  </si>
  <si>
    <t xml:space="preserve">#4.1 (Reporting entities) covers lists reporting entities (Government agencies, companies and projects) and related information. </t>
  </si>
  <si>
    <r>
      <t>1.Please begin  with the first box (</t>
    </r>
    <r>
      <rPr>
        <b/>
        <i/>
        <sz val="11"/>
        <color theme="1"/>
        <rFont val="Franklin Gothic Book"/>
        <family val="2"/>
      </rPr>
      <t>Reporting government entities list</t>
    </r>
    <r>
      <rPr>
        <i/>
        <sz val="11"/>
        <color theme="1"/>
        <rFont val="Franklin Gothic Book"/>
        <family val="2"/>
      </rPr>
      <t>), with the name of each government reporting agency</t>
    </r>
  </si>
  <si>
    <r>
      <t xml:space="preserve">2.Fill the </t>
    </r>
    <r>
      <rPr>
        <b/>
        <i/>
        <sz val="11"/>
        <color theme="1"/>
        <rFont val="Franklin Gothic Book"/>
        <family val="2"/>
      </rPr>
      <t>Company ID</t>
    </r>
    <r>
      <rPr>
        <i/>
        <sz val="11"/>
        <color theme="1"/>
        <rFont val="Franklin Gothic Book"/>
        <family val="2"/>
      </rPr>
      <t xml:space="preserve"> row. Guidance will be provided in yellow boxes once the cell is highlighted.</t>
    </r>
  </si>
  <si>
    <t>3.Fill the Reporting Companies' list, beginning with first column "Full Company name". Please fill out as directed, completing every column for each row before beginning the next.</t>
  </si>
  <si>
    <r>
      <t xml:space="preserve">4.Fill the </t>
    </r>
    <r>
      <rPr>
        <b/>
        <i/>
        <sz val="11"/>
        <color theme="1"/>
        <rFont val="Franklin Gothic Book"/>
        <family val="2"/>
      </rPr>
      <t xml:space="preserve">Reporting projects' list, </t>
    </r>
    <r>
      <rPr>
        <i/>
        <sz val="11"/>
        <color theme="1"/>
        <rFont val="Franklin Gothic Book"/>
        <family val="2"/>
      </rPr>
      <t>beginning with first column "Full project name"</t>
    </r>
  </si>
  <si>
    <t>#4.1 Reporting entities</t>
  </si>
  <si>
    <t>Please provide a list of all reporting entities, alongside relevant information</t>
  </si>
  <si>
    <t>Reporting government entities list</t>
  </si>
  <si>
    <t>Full name of agency</t>
  </si>
  <si>
    <t>Agency type</t>
  </si>
  <si>
    <t>ID number (if applicable)</t>
  </si>
  <si>
    <t>Submitted reporting templates?</t>
  </si>
  <si>
    <t>Adhered to MSG's quality assurances?</t>
  </si>
  <si>
    <t>Total reported</t>
  </si>
  <si>
    <t>Other</t>
  </si>
  <si>
    <t>Central goverment</t>
  </si>
  <si>
    <t>Local government</t>
  </si>
  <si>
    <t>Reporting companies' list</t>
  </si>
  <si>
    <t>Company ID references</t>
  </si>
  <si>
    <t>Full company name</t>
  </si>
  <si>
    <t>Company type</t>
  </si>
  <si>
    <t>Company ID number</t>
  </si>
  <si>
    <t>Sector</t>
  </si>
  <si>
    <t>Commodities (comma-seperated)</t>
  </si>
  <si>
    <t xml:space="preserve">Stock exchange listing or company website </t>
  </si>
  <si>
    <t>Audited financial statement (or balance sheet, cash flows, profit/loss statement if unavailable)</t>
  </si>
  <si>
    <t>Payments to Governments Report</t>
  </si>
  <si>
    <t>EITI Company LLC</t>
  </si>
  <si>
    <t>Private</t>
  </si>
  <si>
    <t>Mining</t>
  </si>
  <si>
    <t>Reporting projects' list</t>
  </si>
  <si>
    <t>Full project name</t>
  </si>
  <si>
    <t>Legal agreement reference number(s): contract, licence, lease, concession, …</t>
  </si>
  <si>
    <t>Affiliated companies, start with Operator</t>
  </si>
  <si>
    <t>Commodities (one commodity/row)</t>
  </si>
  <si>
    <t>Status</t>
  </si>
  <si>
    <t>Production (volume)</t>
  </si>
  <si>
    <t>Unit</t>
  </si>
  <si>
    <t>Production (value)</t>
  </si>
  <si>
    <t>Currency</t>
  </si>
  <si>
    <t>Not applicable</t>
  </si>
  <si>
    <t>Natural gas (2711)</t>
  </si>
  <si>
    <t>EITI Company LLC, Totally green Ltd</t>
  </si>
  <si>
    <t>Diamonds (7102)</t>
  </si>
  <si>
    <t>Production</t>
  </si>
  <si>
    <t>Copper (2603)</t>
  </si>
  <si>
    <t>Cobalt (2605)</t>
  </si>
  <si>
    <t>EITI Company LLC, Bigmillions Ltd</t>
  </si>
  <si>
    <t>Gold (7108)</t>
  </si>
  <si>
    <t>Crude oil (2709)</t>
  </si>
  <si>
    <r>
      <t xml:space="preserve">Address: </t>
    </r>
    <r>
      <rPr>
        <b/>
        <sz val="11"/>
        <color rgb="FF165B89"/>
        <rFont val="Franklin Gothic Book"/>
        <family val="2"/>
      </rPr>
      <t>Rådhusgata 26, 0151 Oslo, Norway</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P.O. Box: </t>
    </r>
    <r>
      <rPr>
        <b/>
        <sz val="11"/>
        <color rgb="FF165B89"/>
        <rFont val="Franklin Gothic Book"/>
        <family val="2"/>
      </rPr>
      <t>Postboks 340 Sentrum, 0101 Oslo, Norway</t>
    </r>
  </si>
  <si>
    <t>Summary data template</t>
  </si>
  <si>
    <t>#4.1 (Government revenues)  contains comprehensive data on government revenues per revenue stream, according to GFSM classification.</t>
  </si>
  <si>
    <r>
      <t xml:space="preserve">1. Enter the name of all government </t>
    </r>
    <r>
      <rPr>
        <b/>
        <i/>
        <sz val="11"/>
        <color theme="1"/>
        <rFont val="Franklin Gothic Book"/>
        <family val="2"/>
      </rPr>
      <t>Revenue streams</t>
    </r>
    <r>
      <rPr>
        <i/>
        <sz val="11"/>
        <color theme="1"/>
        <rFont val="Franklin Gothic Book"/>
        <family val="2"/>
      </rPr>
      <t xml:space="preserve"> for the extractive sectors, including revenues that fall below agreed materiality thresholds (one row should be used for each individual revenue stream and individual governmant entity)</t>
    </r>
  </si>
  <si>
    <r>
      <t xml:space="preserve">2. Enter the name of the </t>
    </r>
    <r>
      <rPr>
        <b/>
        <i/>
        <sz val="11"/>
        <rFont val="Franklin Gothic Book"/>
        <family val="2"/>
      </rPr>
      <t>receiving Government entity</t>
    </r>
    <r>
      <rPr>
        <i/>
        <sz val="11"/>
        <rFont val="Franklin Gothic Book"/>
        <family val="2"/>
      </rPr>
      <t>.</t>
    </r>
  </si>
  <si>
    <r>
      <t xml:space="preserve">3.Choose the </t>
    </r>
    <r>
      <rPr>
        <b/>
        <i/>
        <sz val="11"/>
        <rFont val="Franklin Gothic Book"/>
        <family val="2"/>
      </rPr>
      <t>Sector</t>
    </r>
    <r>
      <rPr>
        <i/>
        <sz val="11"/>
        <rFont val="Franklin Gothic Book"/>
        <family val="2"/>
      </rPr>
      <t xml:space="preserve"> and the </t>
    </r>
    <r>
      <rPr>
        <b/>
        <i/>
        <sz val="11"/>
        <rFont val="Franklin Gothic Book"/>
        <family val="2"/>
      </rPr>
      <t>GFS Classification</t>
    </r>
    <r>
      <rPr>
        <i/>
        <sz val="11"/>
        <rFont val="Franklin Gothic Book"/>
        <family val="2"/>
      </rPr>
      <t xml:space="preserve"> this revenue applies to. Use the guidance provided in the </t>
    </r>
    <r>
      <rPr>
        <i/>
        <u/>
        <sz val="11"/>
        <rFont val="Franklin Gothic Book"/>
        <family val="2"/>
      </rPr>
      <t>GFS Framework</t>
    </r>
    <r>
      <rPr>
        <b/>
        <i/>
        <u/>
        <sz val="11"/>
        <rFont val="Franklin Gothic Book"/>
        <family val="2"/>
      </rPr>
      <t xml:space="preserve"> </t>
    </r>
    <r>
      <rPr>
        <i/>
        <u/>
        <sz val="11"/>
        <rFont val="Franklin Gothic Book"/>
        <family val="2"/>
      </rPr>
      <t xml:space="preserve">for EITI reporting. </t>
    </r>
    <r>
      <rPr>
        <sz val="11"/>
        <rFont val="Franklin Gothic Book"/>
        <family val="2"/>
      </rPr>
      <t>If a revenue stream cannot be disaggregated by sector, chose "Other".</t>
    </r>
  </si>
  <si>
    <r>
      <t xml:space="preserve">4. In the </t>
    </r>
    <r>
      <rPr>
        <b/>
        <i/>
        <sz val="11"/>
        <rFont val="Franklin Gothic Book"/>
        <family val="2"/>
      </rPr>
      <t xml:space="preserve">Revenue value </t>
    </r>
    <r>
      <rPr>
        <i/>
        <sz val="11"/>
        <rFont val="Franklin Gothic Book"/>
        <family val="2"/>
      </rPr>
      <t>column, enter total figure of each revenue stream as disclosed by government, including revenues that were not reconciled.</t>
    </r>
  </si>
  <si>
    <t xml:space="preserve"> Remember: Governments receipts from companies on behalf of their employees should be excluded (e.g personal income tax PAYE, employee social security contributions, withholding tax) because they are not considered payments from companies to government.</t>
  </si>
  <si>
    <t>5. If there are any payments which are in the EITI Report, but cannot be matched with the GFS categories, please list them in the box below called "Additional information".</t>
  </si>
  <si>
    <t>Total government revenues from extractive sector (using GFS)</t>
  </si>
  <si>
    <t>GFS Framework for EITI Reporting</t>
  </si>
  <si>
    <r>
      <t>EITI Requirement 5.1.b</t>
    </r>
    <r>
      <rPr>
        <i/>
        <sz val="11"/>
        <rFont val="Franklin Gothic Book"/>
        <family val="2"/>
      </rPr>
      <t>: Revenue classification</t>
    </r>
  </si>
  <si>
    <r>
      <t>EITI Requirement 4.1.d</t>
    </r>
    <r>
      <rPr>
        <b/>
        <i/>
        <sz val="11"/>
        <rFont val="Franklin Gothic Book"/>
        <family val="2"/>
      </rPr>
      <t>: Full government disclosure</t>
    </r>
  </si>
  <si>
    <t>GFS Level 1</t>
  </si>
  <si>
    <t>GFS Level 2</t>
  </si>
  <si>
    <t>GFS Level 3</t>
  </si>
  <si>
    <t>GFS Level 4</t>
  </si>
  <si>
    <t>GFS Classification</t>
  </si>
  <si>
    <t>Revenue stream name</t>
  </si>
  <si>
    <t>Government entity</t>
  </si>
  <si>
    <t>Revenue value</t>
  </si>
  <si>
    <t>What is GFS?</t>
  </si>
  <si>
    <t>GFS, or Government Finance Statistics, is an international framework for categorising revenue streams so they are comparable across countries and time-periods. See full framework example below. The framework used below has been developped by the IMF and EITI International Secretariat.
The letter E in the GFS codes means that these are codes only used for revenues from extractives companies. The digits to the right were specifically designed for extractive sector companies.</t>
  </si>
  <si>
    <t>General taxes on goods and services (VAT, sales tax, turnover tax) (1141E)</t>
  </si>
  <si>
    <t>VAT</t>
  </si>
  <si>
    <t>Royalties (1415E1)</t>
  </si>
  <si>
    <t>Licence fees (114521E)</t>
  </si>
  <si>
    <t>Emission and pollution taxes (114522E)</t>
  </si>
  <si>
    <r>
      <rPr>
        <i/>
        <u/>
        <sz val="11"/>
        <rFont val="Franklin Gothic Book"/>
        <family val="2"/>
      </rPr>
      <t>For more guidance, please visit</t>
    </r>
    <r>
      <rPr>
        <u/>
        <sz val="11"/>
        <color theme="10"/>
        <rFont val="Franklin Gothic Book"/>
        <family val="2"/>
      </rPr>
      <t xml:space="preserve"> </t>
    </r>
    <r>
      <rPr>
        <b/>
        <u/>
        <sz val="11"/>
        <color theme="10"/>
        <rFont val="Franklin Gothic Book"/>
        <family val="2"/>
      </rPr>
      <t>https://eiti.org/summary-data-template</t>
    </r>
  </si>
  <si>
    <r>
      <rPr>
        <i/>
        <u/>
        <sz val="11"/>
        <rFont val="Franklin Gothic Book"/>
        <family val="2"/>
      </rPr>
      <t xml:space="preserve">or, </t>
    </r>
    <r>
      <rPr>
        <b/>
        <u/>
        <sz val="11"/>
        <color theme="10"/>
        <rFont val="Franklin Gothic Book"/>
        <family val="2"/>
      </rPr>
      <t>https://www.imf.org/external/np/sta/gfsm/</t>
    </r>
  </si>
  <si>
    <t>Other taxes payable by natural resource companies (116E)</t>
  </si>
  <si>
    <t>Total in USD</t>
  </si>
  <si>
    <t>Additional information</t>
  </si>
  <si>
    <t>Any additional information that is not eligible for inclusion in the table above, please include below as comments.</t>
  </si>
  <si>
    <t>Comment 1</t>
  </si>
  <si>
    <t>Comment 2</t>
  </si>
  <si>
    <t>Total</t>
  </si>
  <si>
    <t>Comment 3</t>
  </si>
  <si>
    <t>Comment 4</t>
  </si>
  <si>
    <t>Comment 5</t>
  </si>
  <si>
    <r>
      <rPr>
        <b/>
        <sz val="11"/>
        <color rgb="FF000000"/>
        <rFont val="Franklin Gothic Book"/>
        <family val="2"/>
      </rPr>
      <t xml:space="preserve">#4.1 (Company data)  </t>
    </r>
    <r>
      <rPr>
        <sz val="11"/>
        <color rgb="FF000000"/>
        <rFont val="Franklin Gothic Book"/>
        <family val="2"/>
      </rPr>
      <t xml:space="preserve">contains company- and project-level data per revenue stream. </t>
    </r>
  </si>
  <si>
    <t>How to fill this sheet:</t>
  </si>
  <si>
    <r>
      <t>1. Enter</t>
    </r>
    <r>
      <rPr>
        <b/>
        <i/>
        <sz val="11"/>
        <color theme="1"/>
        <rFont val="Franklin Gothic Book"/>
        <family val="2"/>
      </rPr>
      <t xml:space="preserve"> company</t>
    </r>
    <r>
      <rPr>
        <i/>
        <sz val="11"/>
        <color theme="1"/>
        <rFont val="Franklin Gothic Book"/>
        <family val="2"/>
      </rPr>
      <t xml:space="preserve"> name from drop-down menu</t>
    </r>
  </si>
  <si>
    <r>
      <t xml:space="preserve">2. Enter </t>
    </r>
    <r>
      <rPr>
        <b/>
        <i/>
        <sz val="11"/>
        <color theme="1"/>
        <rFont val="Franklin Gothic Book"/>
        <family val="2"/>
      </rPr>
      <t>government collecting entity</t>
    </r>
    <r>
      <rPr>
        <i/>
        <sz val="11"/>
        <color theme="1"/>
        <rFont val="Franklin Gothic Book"/>
        <family val="2"/>
      </rPr>
      <t xml:space="preserve"> and </t>
    </r>
    <r>
      <rPr>
        <b/>
        <i/>
        <sz val="11"/>
        <color theme="1"/>
        <rFont val="Franklin Gothic Book"/>
        <family val="2"/>
      </rPr>
      <t>payment name</t>
    </r>
    <r>
      <rPr>
        <i/>
        <sz val="11"/>
        <color theme="1"/>
        <rFont val="Franklin Gothic Book"/>
        <family val="2"/>
      </rPr>
      <t xml:space="preserve"> from drop-down menu</t>
    </r>
  </si>
  <si>
    <r>
      <t xml:space="preserve">3. Indicate whether the payment stream is (i) </t>
    </r>
    <r>
      <rPr>
        <b/>
        <i/>
        <sz val="11"/>
        <color theme="1"/>
        <rFont val="Franklin Gothic Book"/>
        <family val="2"/>
      </rPr>
      <t>levied on project</t>
    </r>
    <r>
      <rPr>
        <i/>
        <sz val="11"/>
        <color theme="1"/>
        <rFont val="Franklin Gothic Book"/>
        <family val="2"/>
      </rPr>
      <t xml:space="preserve"> and (ii) </t>
    </r>
    <r>
      <rPr>
        <b/>
        <i/>
        <sz val="11"/>
        <color theme="1"/>
        <rFont val="Franklin Gothic Book"/>
        <family val="2"/>
      </rPr>
      <t>reported by project</t>
    </r>
  </si>
  <si>
    <r>
      <t xml:space="preserve">4. Enter project information: </t>
    </r>
    <r>
      <rPr>
        <b/>
        <i/>
        <sz val="11"/>
        <color theme="1"/>
        <rFont val="Franklin Gothic Book"/>
        <family val="2"/>
      </rPr>
      <t>project name</t>
    </r>
    <r>
      <rPr>
        <i/>
        <sz val="11"/>
        <color theme="1"/>
        <rFont val="Franklin Gothic Book"/>
        <family val="2"/>
      </rPr>
      <t xml:space="preserve">, and </t>
    </r>
    <r>
      <rPr>
        <b/>
        <i/>
        <sz val="11"/>
        <color theme="1"/>
        <rFont val="Franklin Gothic Book"/>
        <family val="2"/>
      </rPr>
      <t>reporting currency</t>
    </r>
  </si>
  <si>
    <r>
      <t xml:space="preserve">5. Enter </t>
    </r>
    <r>
      <rPr>
        <b/>
        <i/>
        <sz val="11"/>
        <color theme="1"/>
        <rFont val="Franklin Gothic Book"/>
        <family val="2"/>
      </rPr>
      <t>revenue value</t>
    </r>
    <r>
      <rPr>
        <i/>
        <sz val="11"/>
        <color theme="1"/>
        <rFont val="Franklin Gothic Book"/>
        <family val="2"/>
      </rPr>
      <t>,</t>
    </r>
    <r>
      <rPr>
        <i/>
        <u/>
        <sz val="11"/>
        <color theme="1"/>
        <rFont val="Franklin Gothic Book"/>
        <family val="2"/>
      </rPr>
      <t>as disclosed by government</t>
    </r>
    <r>
      <rPr>
        <i/>
        <sz val="11"/>
        <color theme="1"/>
        <rFont val="Franklin Gothic Book"/>
        <family val="2"/>
      </rPr>
      <t xml:space="preserve"> and any </t>
    </r>
    <r>
      <rPr>
        <b/>
        <i/>
        <sz val="11"/>
        <color theme="1"/>
        <rFont val="Franklin Gothic Book"/>
        <family val="2"/>
      </rPr>
      <t>comments</t>
    </r>
    <r>
      <rPr>
        <i/>
        <sz val="11"/>
        <color theme="1"/>
        <rFont val="Franklin Gothic Book"/>
        <family val="2"/>
      </rPr>
      <t xml:space="preserve"> that may be applicable</t>
    </r>
  </si>
  <si>
    <t>Government revenues by company and project</t>
  </si>
  <si>
    <r>
      <t>EITI Requirement 4.1.c</t>
    </r>
    <r>
      <rPr>
        <b/>
        <i/>
        <sz val="11"/>
        <rFont val="Franklin Gothic Book"/>
        <family val="2"/>
      </rPr>
      <t xml:space="preserve">: Company payments ;  </t>
    </r>
    <r>
      <rPr>
        <b/>
        <i/>
        <u/>
        <sz val="11"/>
        <color rgb="FF0076AF"/>
        <rFont val="Franklin Gothic Book"/>
        <family val="2"/>
      </rPr>
      <t>EITI Requirement 4.7</t>
    </r>
    <r>
      <rPr>
        <b/>
        <i/>
        <sz val="11"/>
        <rFont val="Franklin Gothic Book"/>
        <family val="2"/>
      </rPr>
      <t>: Project-level reporting</t>
    </r>
  </si>
  <si>
    <t>Company</t>
  </si>
  <si>
    <t>Levied on project (Y/N)</t>
  </si>
  <si>
    <t>Reported by project (Y/N)</t>
  </si>
  <si>
    <t>Project name</t>
  </si>
  <si>
    <t>Reporting currency</t>
  </si>
  <si>
    <t>Payment made in-kind (Y/N)</t>
  </si>
  <si>
    <t>In-kind volume (if applicable)</t>
  </si>
  <si>
    <t>Unit (if applicable)</t>
  </si>
  <si>
    <t>Comments</t>
  </si>
  <si>
    <t>Has the company provided the required quality assurances for its disclosures?</t>
  </si>
  <si>
    <t>No</t>
  </si>
  <si>
    <t>Requirement 4.2: In-kind revenues</t>
  </si>
  <si>
    <t>Objective of Requirement 4.2</t>
  </si>
  <si>
    <t>Progress towards the objective of the requirement, to ensure transparency in the the sale of in-kind revenues of minerals, oil and gas to allow the public to assess whether the sales values correspond to market values and ensure the traceability of the proceeds from the sale of those commodities to the national Treasury.</t>
  </si>
  <si>
    <t>Is Requirement 4.2 applicable in the period under review?</t>
  </si>
  <si>
    <t>Were the proceeds of the sales of the state's in-kind revenues considered material by the MSG in the period under review?</t>
  </si>
  <si>
    <t>Does the government disclose data on in-kind revenues and sales of state share of production?</t>
  </si>
  <si>
    <t>If yes, what was the volume received?</t>
  </si>
  <si>
    <t>If yes, what was sold?</t>
  </si>
  <si>
    <t>If yes, do disclosures include payments related to swap agreements and resource-backed loans, where applicable?</t>
  </si>
  <si>
    <t>If yes, has the MSG considered whether disclosures should be broken down by individual sale, type of product and price?</t>
  </si>
  <si>
    <t>If yes, do public disclosures include information such as the type of product, price, market and sale volume, ownership of the product sold and nature of contract?</t>
  </si>
  <si>
    <t>If yes, do public disclosures include description of the process for selecting the buying companies, the technical and financial criteria used to make the selection, the list of selected buying companies, any material deviations from the applicable legal and regulatory framework governing the selection of buying companies, and the related sales agreements?</t>
  </si>
  <si>
    <t>If yes, have companies buying oil, gas and minerals from the state, including state-owned enterprises (or appointed third parties), disclosed volumes received from the state or state-owned enterprise and payments made for the purchase of oil, gas and solid minerals?</t>
  </si>
  <si>
    <t>If yes, has the MSG considered the reliability of data on in-kind revenues and considered further efforts to address any gaps, inconsistencies and irregularities in the information disclosed in accordance with Requirement 4.9?</t>
  </si>
  <si>
    <t>If yes, what was the total revenue transferred to the state from the proceeds of oil, gas and minerals sold?</t>
  </si>
  <si>
    <t>Requirement 4.3: Infrastructure provisions and barter arrangements</t>
  </si>
  <si>
    <t>Objective of Requirement 4.3</t>
  </si>
  <si>
    <t xml:space="preserve">Progress towards the objective of the requirement, to ensure public understanding of infrastructure provisions and barter-type arrangements, which provide a significant share of government benefits from an extractive project, that is commensurate with other cash-based company payments and government revenues from oil, gas and mining, as a basis for comparability to conventional agreements.  </t>
  </si>
  <si>
    <t>Is Requirement 4.3 applicable in the period under review?</t>
  </si>
  <si>
    <t>Does the government disclose information on barter and infrastructure agreements?</t>
  </si>
  <si>
    <t>If yes, do public disclosures provide an explanation of key terms of the agreements?</t>
  </si>
  <si>
    <t>If yes, do public disclosures provide an explanation of the resources which have been pledged by the state under these agreements?</t>
  </si>
  <si>
    <t>If yes, what was the total value of the resources which have been pledged by the state under these agreements?</t>
  </si>
  <si>
    <t>If yes, do public disclosures provide an explanation of the value of the balancing benefit stream (e.g. infrastructure works) under these agreements?</t>
  </si>
  <si>
    <t>If yes, what was the total value of the balancing benefit stream (e.g. infrastructure works) under these agreements?</t>
  </si>
  <si>
    <t>If yes, do public disclosures provide an explanation of materiality of these agreements relative to conventional contracts?</t>
  </si>
  <si>
    <t>Has the MSG agreed a procedure to address data quality and assurance of the information set out above, in accordance with Requirement 4.9?</t>
  </si>
  <si>
    <t>Requirement 4.4: Transportation revenues</t>
  </si>
  <si>
    <t>Objective of Requirement 4.4</t>
  </si>
  <si>
    <t>Progress towards the objective of the requirement, to ensure transparency in government and SOE revenues from the transit of oil, gas and minerals as a basis for promoting greater accountability in extractive commodity transportation arrangements involving the state or SOEs.</t>
  </si>
  <si>
    <t>Is Requirement 4.4 applicable in the period under review?</t>
  </si>
  <si>
    <t>Does the government disclose information on transportation revenues?</t>
  </si>
  <si>
    <t>If yes, have these revenue flows  been fully disclosed to levels of disaggregation commensurate with other payments and revenues streams (4.7), with appropriate attention to data quality (4.9)?</t>
  </si>
  <si>
    <t>If yes, what was the total revenues received from transportation of commodities?</t>
  </si>
  <si>
    <t>If yes, has EITI implementation covered additional disclosures in accordance with Requirement 4.4.i-v?</t>
  </si>
  <si>
    <t>If no, has the MSG documented and explained the barriers to provision of this information and any government plans to overcome these barriers?</t>
  </si>
  <si>
    <t>Requirement 4.5: Transactions between SOEs and government entities</t>
  </si>
  <si>
    <t>Objective of Requirement 4.5</t>
  </si>
  <si>
    <t>Progress towards the objective of the requirement, to ensure the traceability of payments and transfers involving SOEs and strengthen public understanding of whether revenues accruable to the state are effectively transferred to the state and of the level of state financial support for SOEs.</t>
  </si>
  <si>
    <t>Is Requirement 4.5 applicable in the period under review?</t>
  </si>
  <si>
    <t>Does the government disclose information on SOE transactions?</t>
  </si>
  <si>
    <t>If yes, are company payments to SOEs considered material by the MSG?</t>
  </si>
  <si>
    <t>If yes, what were the total revenues received from companies by SOEs?</t>
  </si>
  <si>
    <t>If yes, are government transfers to SOEs considered material by the MSG?</t>
  </si>
  <si>
    <t>If yes, what wre the total revenues received from government by SOEs?</t>
  </si>
  <si>
    <t>If yes, are SOEs transfers to government considered material by the MSG?</t>
  </si>
  <si>
    <t>If yes, what were the total revenues received by government from SOEs?</t>
  </si>
  <si>
    <t>If yes, has the MSG demonstrated that the disclosures above are comprehensive and reliable?</t>
  </si>
  <si>
    <t>Requirement 4.6: Subnational direct payments</t>
  </si>
  <si>
    <t>Objective of Requirement 4.6</t>
  </si>
  <si>
    <t>Progress towards the objective of the requirement, to enable stakeholders to gain an understanding of benefits that accrue to local governments through transparency in companies’ direct payments to subnational entities and to strengthen public oversight of subnational governments’ management of their internally-generated extractive revenues.</t>
  </si>
  <si>
    <t>Is Requirement 4.6 applicable in the period under review?</t>
  </si>
  <si>
    <t>Does the government disclose information on direct subnational payments?</t>
  </si>
  <si>
    <t>If yes, what was the total sub-national revenues received?</t>
  </si>
  <si>
    <t>If yes, are there public disclosures by all companies of their material direct subnational payments?</t>
  </si>
  <si>
    <t>If yes, are there public disclosures by all local government units of material revenues collected from companies' direct subnational payments?</t>
  </si>
  <si>
    <t xml:space="preserve">If yes, has the MSG agreed a procedure to address data quality and assurance on subnational payments, in accordance with Requirement 4.9? </t>
  </si>
  <si>
    <t>Requirement 4.7: Level of disaggregation</t>
  </si>
  <si>
    <t>Objective of Requirement 4.7</t>
  </si>
  <si>
    <t>Progress towards the objective of the requirement, to ensure disaggregation in public disclosures of company payments and government revenues from oil, gas and mining that enables the public to assess the extent to which the government can monitor its revenue receipts as defined by its legal and fiscal framework, and that the government receives what it ought to from each individual extractive project.</t>
  </si>
  <si>
    <t>Are public disclosures of financial data (on material company payments and government revenues) disaggregated by individual company, government entity and revenue stream?</t>
  </si>
  <si>
    <t>Has the MSG documented which forms of legal agreements constitute a project, in accordance with to the definition in Requirement 4.7?</t>
  </si>
  <si>
    <t>Has the MSG documented which legal agreements are substantially interconnected or overarching?</t>
  </si>
  <si>
    <t>Has the MSG documented which revenue streams are imposed or levied at the level of the legal agreements, not at a company level?</t>
  </si>
  <si>
    <t>Has the MSG ensured that the relevant revenue data is disaggregated by individual project?</t>
  </si>
  <si>
    <t>What percentage of revenues levied by project has been reported by project?</t>
  </si>
  <si>
    <t>Requirement 4.8: Data timeliness</t>
  </si>
  <si>
    <t>Objective of Requirement 4.8</t>
  </si>
  <si>
    <t>Progress towards the objective of the requirement, to ensure that public disclosures of company payments and government revenues from oil, gas and mining are sufficiently timely to be relevant to inform public debate and policy-making.</t>
  </si>
  <si>
    <t>Data timeliness (no. of years from fiscal year end to publication)</t>
  </si>
  <si>
    <t>Has the MSG approved the period for reporting?</t>
  </si>
  <si>
    <t>Are there any plans by the MSG to improve the timeliness of EITI datadisclosures?</t>
  </si>
  <si>
    <t>Requirement 4.9: Data quality</t>
  </si>
  <si>
    <t>Objective of Requirement 4.9</t>
  </si>
  <si>
    <t>Progress towards the objective of the requirement, to ensure that appropriate measures have been taken to ensure the reliability of disclosures of company payments and government revenues from oil, gas and mining. The aim is for the EITI to contribute to strengthening routine government and company audit and assurance systems and practices and ensure that stakeholders can have confidence in the reliability of the financial data on payments and revenues.</t>
  </si>
  <si>
    <t>Does government routinely disclose financial data from Requirement 4.1 (full disclosure of revenue streams for both government and companies) of the the EITI Standard?</t>
  </si>
  <si>
    <t>Is the data subject to credible, independent audits, applying international standards?</t>
  </si>
  <si>
    <t>Are government agencies subject to credible, independent audits?</t>
  </si>
  <si>
    <t>Government audits database</t>
  </si>
  <si>
    <t>Are companies subject to credible, independent audits?</t>
  </si>
  <si>
    <t>Company audits database</t>
  </si>
  <si>
    <t>Has the MSG applied a procedure for disclosures in accordance with the standard procedures endorsed by the EITI Board?</t>
  </si>
  <si>
    <t>If yes, has the MSG agreed on reporting templates?</t>
  </si>
  <si>
    <t>If yes, has the MSG undertaken a review of the audit and assurance procedures in companies and government entities participating in EITI reporting?</t>
  </si>
  <si>
    <t>If yes, has the MSG agreed on the assurances to be provided by the participating companies and government entities to assure the credibility of the data, including the types of assurances to be provided, the options considered and the rationale for the agreed assurances?</t>
  </si>
  <si>
    <t>If yes, has the MSG agreed on appropriate provisions for safeguarding confidential information?</t>
  </si>
  <si>
    <t xml:space="preserve">If yes, have the names of companies that did not provide the required quality assurances for their EITI disclosures been published, including the materiality of each company's payments to government? </t>
  </si>
  <si>
    <t>If yes, is there a summary of the key findings from the assessment of the comprehensiveness and reliability of the data disclosed by companies and government entities in the public domain?</t>
  </si>
  <si>
    <t>If yes, has any non-financial (contextual) information been clearly sourced?</t>
  </si>
  <si>
    <t>Has the EITI Board have approved that the MSG deviates from the standard procedures of Requirement 4.9.b (based on application to deviate from standard procedures and Board decision of approval)?</t>
  </si>
  <si>
    <t>If yes, is there public documentation that the rationale for deviating from the standard procedures continues to be applicable?</t>
  </si>
  <si>
    <t>If yes, is there public disclosure of the data required by the EITI Standard in requisite detail?</t>
  </si>
  <si>
    <t>If yes, are public disclosures of financial data subject to credible, independent audits, applying international standards?</t>
  </si>
  <si>
    <t>If yes, is there sufficient data retention of historical data?</t>
  </si>
  <si>
    <t>Requirement 5.1: Distribution of revenues</t>
  </si>
  <si>
    <t>Objective of Requirement 5.1</t>
  </si>
  <si>
    <t>Progress towards the objective of the requirement, to ensure the traceability of extractive revenues to the national budget and ensure the same level of transparency and accountability for extractive revenues that are not recorded in the national budget.</t>
  </si>
  <si>
    <t>Does the government publicly clarify whether all extractive sector revenues are recorded in the national budget (i.e. enter the government's consolidated / single-treasury account)?</t>
  </si>
  <si>
    <t>Does the government publicly disclose the specific types of revenues that are not recorded in the budget?</t>
  </si>
  <si>
    <t>Does the government publicly disclose the value of revenues are not recorded in the budget?</t>
  </si>
  <si>
    <t>Is there a public explanation of the allocation of revenues to extra-budgetary entities, such as development or sovereign wealth funds?</t>
  </si>
  <si>
    <t>Are financial reports explaining the allocation of revenues to extra-budgetary entities, such as development or sovereign wealth funds, publicly accessible?</t>
  </si>
  <si>
    <t>Is there a public explanation of the allocation of extractive revenues collected by a government entity, or on behalf of the government (e.g. by an SOE), that are retained by that entity and not recorded in the national or subnational budget?</t>
  </si>
  <si>
    <t>Are financial reports explaining the allocation of extractive revenues collected by a government entity, or on behalf of the government (e.g. by an SOE), that are retained by that entity and not recorded in the national or subnational budget?</t>
  </si>
  <si>
    <t>Are there references to any national revenue classification systems or international data standards in the public domain?</t>
  </si>
  <si>
    <t>Requirement 5.2: Subnational transfers</t>
  </si>
  <si>
    <t>Objective of Requirement 5.2</t>
  </si>
  <si>
    <t>Progress towards the objective of the requirement, to enable stakeholders at the local level to assess whether the transfer and management of subnational transfers of extractive revenues are in line with statutory entitlements.</t>
  </si>
  <si>
    <t>Is Requirement 5.2 applicable in the period under review?</t>
  </si>
  <si>
    <t>Revenue-sharing mechanism 1</t>
  </si>
  <si>
    <t>Does the government disclose information on Subnational transfers?</t>
  </si>
  <si>
    <t xml:space="preserve">If yes, are there public disclosures of the statutory revenue-sharing formula? </t>
  </si>
  <si>
    <t>If yes, is information on how much the government should have transferred according to the revenue sharing formula to each of the relevant local governments publicly disclosed?</t>
  </si>
  <si>
    <t>If yes, is information on how much the government actually transferred in practice to each of the relevant local governments publicly disclosed?</t>
  </si>
  <si>
    <t>Revenue-sharing mechanism 2</t>
  </si>
  <si>
    <t>Has the MSG agreed a procedure to address data quality and assurance of information on such transfers, in accordance with Requirement 4.9?</t>
  </si>
  <si>
    <t>Has the MSG reported on how extractive revenues earmarked for specific programmes or investments at the subnational level are managed, and actual disbursements?</t>
  </si>
  <si>
    <t>Has the MSG provided recommendations to improve the revenue sharing mechanism, ensure the traceability of shares of extractive revenues at the local level, strengthen the management of extractive revenues at the local level, and improve the accessibility of and timeliness of such information?</t>
  </si>
  <si>
    <t>Requirement 5.3: Additional information on revenue management and expenditures</t>
  </si>
  <si>
    <t>Objective of Requirement 5.3</t>
  </si>
  <si>
    <t>Progress towards the objective of the requirement, to strengthen public oversight of the management of extractive revenues, the use of extractives revenues to fund specific public expenditures and the assumptions underlying the budget process.</t>
  </si>
  <si>
    <t>Does the government disclose whether any extractive sector revenues are earmarked (i.e. pinned to specific uses, programmes, geographical zones)? - add rows if several</t>
  </si>
  <si>
    <t xml:space="preserve">Does the government disclose a description of the country’s budget and audit processes? </t>
  </si>
  <si>
    <t>Does the government disclose publicly available information about budgets and 
expenditures? - add rows if several</t>
  </si>
  <si>
    <t>Requirement 6.1: Social and environmental expenditures</t>
  </si>
  <si>
    <t>Objective of Requirement 6.1</t>
  </si>
  <si>
    <t xml:space="preserve">Progress towards the objective of the requirement, to enable public understanding of extractive companies’ social and environmental contributions and provide a basis for assessing extractive companies’ compliance with their legal and contractual obligations to undertake social and environmental expenditures. </t>
  </si>
  <si>
    <t>Is Requirement 6.1 applicable in the period under review?</t>
  </si>
  <si>
    <t>Social expenditures</t>
  </si>
  <si>
    <t>Does the government disclose information on social expenditures?</t>
  </si>
  <si>
    <t>If yes, what was the total mandatory social expenditures received?</t>
  </si>
  <si>
    <t>If yes, what was the total voluntary social expenditures received?</t>
  </si>
  <si>
    <t>Have government's public disclosures of mandatory social expenditures been disaggregated by payment type, company, between cash and in-kind and include information on the nature of in-kind expenditures and the identity of any non-government beneficiaries?</t>
  </si>
  <si>
    <t>If yes, have mandatory social expenditures been disclosed, with appropriate attention to data quality in accordance with Requirement 4.9?</t>
  </si>
  <si>
    <t>Do companies disclose information on social expenditures?</t>
  </si>
  <si>
    <t>If yes, what was the total mandatory social expenditures paid?</t>
  </si>
  <si>
    <t>If yes, what was the total voluntary social expenditures paid?</t>
  </si>
  <si>
    <t>Have companies' public disclosures of mandatory social expenditures been disaggregated by payment type, company, between cash and in-kind and include information on the nature of in-kind expenditures and the identity of any non-government beneficiaries?</t>
  </si>
  <si>
    <t>Environmental payments</t>
  </si>
  <si>
    <t>Does the government disclose information on environmental payments?</t>
  </si>
  <si>
    <t>If yes, what was the total mandatory environmental payments?</t>
  </si>
  <si>
    <t>If yes, what was the total voluntary environmental payments?</t>
  </si>
  <si>
    <t>If yes, have mandatory environmental expenditures been disclosed, with appropriate attention to data quality in accordance with Requirement 4.9?</t>
  </si>
  <si>
    <t>Requirement 6.2: SOE quasi-fiscal expenditures</t>
  </si>
  <si>
    <t>Objective of Requirement 6.2</t>
  </si>
  <si>
    <t xml:space="preserve">Progress towards the objective of the requirement, to ensure transparency and accountability in the management of extractive-funded state-owned enterprise expenditures on behalf of the government that are not reflected in the national budget. </t>
  </si>
  <si>
    <t>Is Requirement 6.2 applicable in the period under review?</t>
  </si>
  <si>
    <t>Quasi-fiscal expenditures type 1</t>
  </si>
  <si>
    <t>Does the government or SOEs disclose information on quasi-fiscal expenditures?</t>
  </si>
  <si>
    <t>If yes, what was the total value of quasi-fiscal expenditures performed by SOEs?</t>
  </si>
  <si>
    <t>If yes, were public disclosures of quasi-fiscal expenditures disaggregated to levels commensurate with Requirement 4.7?</t>
  </si>
  <si>
    <t>If yes, were public disclosures of quasi-fiscal expenditures comprehensive?</t>
  </si>
  <si>
    <t>If yes, were quasi-fiscal expenditures publicly disclosed with appropriate attention to data quality in accordance with Requirement 4.9?</t>
  </si>
  <si>
    <t>Quasi-fiscal expenditures type 2</t>
  </si>
  <si>
    <t>Requirement 6.3: Contribution of the extractive sector to the economy</t>
  </si>
  <si>
    <t>Objective of Requirement 6.3</t>
  </si>
  <si>
    <t>Progress towards the objective of the requirement, to ensure a public understanding of the extractive industries’ contribution to the national economy and the level of natural resource dependency in the economy.</t>
  </si>
  <si>
    <t>Does the government disclose information on the contribution of the extractive industries to the economy?</t>
  </si>
  <si>
    <r>
      <t>Gross Domestic Product -</t>
    </r>
    <r>
      <rPr>
        <i/>
        <u/>
        <sz val="11"/>
        <color rgb="FF00B0F0"/>
        <rFont val="Franklin Gothic Book"/>
        <family val="2"/>
      </rPr>
      <t xml:space="preserve"> </t>
    </r>
    <r>
      <rPr>
        <i/>
        <u/>
        <sz val="11"/>
        <color rgb="FF0070C0"/>
        <rFont val="Franklin Gothic Book"/>
        <family val="2"/>
      </rPr>
      <t>SNA 2008</t>
    </r>
    <r>
      <rPr>
        <i/>
        <sz val="11"/>
        <color rgb="FF0070C0"/>
        <rFont val="Franklin Gothic Book"/>
        <family val="2"/>
      </rPr>
      <t xml:space="preserve"> C</t>
    </r>
    <r>
      <rPr>
        <i/>
        <sz val="11"/>
        <rFont val="Franklin Gothic Book"/>
        <family val="2"/>
      </rPr>
      <t>. Mining and quarrying, including oil and gas</t>
    </r>
  </si>
  <si>
    <t>Gross Domestic Product ASM and informal sector</t>
  </si>
  <si>
    <t>Gross Domestic Product - all sectors</t>
  </si>
  <si>
    <t>Government revenue - extractive industries</t>
  </si>
  <si>
    <t>Government revenue - all sectors</t>
  </si>
  <si>
    <t>Exports - extractive industries</t>
  </si>
  <si>
    <t>Exports - all sectors</t>
  </si>
  <si>
    <t>Employment - extractive sector - male</t>
  </si>
  <si>
    <t>people</t>
  </si>
  <si>
    <t>Employment - extractive sector - female</t>
  </si>
  <si>
    <t>Employment - extractive sector</t>
  </si>
  <si>
    <t>Employment - all sectors</t>
  </si>
  <si>
    <t>Investment - extractive sector</t>
  </si>
  <si>
    <t>Investment - all sectors</t>
  </si>
  <si>
    <t>Does the government disclose information on the location of the major extractive activities in the country?</t>
  </si>
  <si>
    <t>Requirement 6.4: Environmental impact</t>
  </si>
  <si>
    <t>Objective of Requirement 6.4</t>
  </si>
  <si>
    <t>Progress towards the objective of the requirement, to provide a basis for stakeholders to assess the adequacy of the regulatory framework and monitoring efforts to manage the environmental impact of extractive industries, and to assess extractive companies’ adherence to environmental obligations.</t>
  </si>
  <si>
    <t>Is Requirement 6.4 applicable in the period under review?</t>
  </si>
  <si>
    <t>the relevant legal and administrative rules for environmental management?</t>
  </si>
  <si>
    <t>databases containing environmental impact assessments, certification schemes or similar documentation of environmental management?</t>
  </si>
  <si>
    <t>other relevant information on environmental monitoring procedures and administration?</t>
  </si>
  <si>
    <r>
      <t>EITI Requirement 7.2</t>
    </r>
    <r>
      <rPr>
        <sz val="12"/>
        <rFont val="Calibri"/>
        <family val="2"/>
        <scheme val="minor"/>
      </rPr>
      <t>: Data accessibility and open data</t>
    </r>
  </si>
  <si>
    <r>
      <t>EITI Requirement 4.7</t>
    </r>
    <r>
      <rPr>
        <sz val="12"/>
        <rFont val="Calibri"/>
        <family val="2"/>
        <scheme val="minor"/>
      </rPr>
      <t>: Disaggregation</t>
    </r>
  </si>
  <si>
    <t>Zambia</t>
  </si>
  <si>
    <t>BDO Tunisia Consulting in Association with BDO Zambia</t>
  </si>
  <si>
    <t>http://zambiaeiti.org/wp-content/uploads/2020/12/ZEITI-Report-2019.pdf</t>
  </si>
  <si>
    <t>Yes, through EITI reporting</t>
  </si>
  <si>
    <t>ZMW</t>
  </si>
  <si>
    <t>Section 3.2.3 of the 2019 EITI Report</t>
  </si>
  <si>
    <t>the average rate for the period as published by the Bank of Zambia (BoZ)</t>
  </si>
  <si>
    <t xml:space="preserve">Yes </t>
  </si>
  <si>
    <t>Partially</t>
  </si>
  <si>
    <t>http://portals.flexicadastre.com/zambia/</t>
  </si>
  <si>
    <t>Systematically disclosed</t>
  </si>
  <si>
    <t>https://www.pacra.org.zm/#/html/About/2057</t>
  </si>
  <si>
    <t>Yes, systematically disclosed</t>
  </si>
  <si>
    <t xml:space="preserve">www.zccm-ih.com.zm/ </t>
  </si>
  <si>
    <t>https://zccm-ih.financifi.com/financials/financial-statements/</t>
  </si>
  <si>
    <t>Precious stones other than diamonds (7103), volume</t>
  </si>
  <si>
    <t>Other (2617), volume</t>
  </si>
  <si>
    <t>Quartz (2506), volume</t>
  </si>
  <si>
    <t>N/A</t>
  </si>
  <si>
    <t>Dolomite (2518), volume</t>
  </si>
  <si>
    <t>Limestone (2521), volume</t>
  </si>
  <si>
    <t>Manganese (2602), volume</t>
  </si>
  <si>
    <t>Portland cement (2523), volume</t>
  </si>
  <si>
    <t>Quicklime (2522), volume</t>
  </si>
  <si>
    <t>Cobalt (2605), volume</t>
  </si>
  <si>
    <t>Zambian Revenue Authority (ZRA)</t>
  </si>
  <si>
    <t>ZCCM INVESTMENTS HOLDINGS PLC (ZCCM- IH)</t>
  </si>
  <si>
    <t>Local Councils</t>
  </si>
  <si>
    <t>Ministry of Mines and Minerals Development</t>
  </si>
  <si>
    <t>Ministry of Mines and Minerals Development - Petroleum Unit</t>
  </si>
  <si>
    <t>Environmental Protection Fund</t>
  </si>
  <si>
    <t>Ministry of Lands</t>
  </si>
  <si>
    <t>Industrial Development Corporation (IDC)</t>
  </si>
  <si>
    <t>Ministry of Finance (MoF)</t>
  </si>
  <si>
    <t>Taxpayer Identification Number (TPIN)</t>
  </si>
  <si>
    <t>Zambia Revenue Authority (ZRA)</t>
  </si>
  <si>
    <t>Not available</t>
  </si>
  <si>
    <t>KANSANSHI MINING PLC</t>
  </si>
  <si>
    <t>KONKOLA COPPER MINES PLC</t>
  </si>
  <si>
    <t>LUMWANA MINING COMPANY LIMITED</t>
  </si>
  <si>
    <t>KALUMBILA MINERALS LIMITED</t>
  </si>
  <si>
    <t>FIRST QUANTUM MINING AND OPERATIONS LTD</t>
  </si>
  <si>
    <t>MOPANI COPPER MINES PLC</t>
  </si>
  <si>
    <t>CHAMBISHI COPPER SMELTER LIMITED</t>
  </si>
  <si>
    <t>MAAMBA COLLIERIES LIMITED</t>
  </si>
  <si>
    <t>Lubambe Copper Mine Ltd</t>
  </si>
  <si>
    <t>Kagem Mining Ltd</t>
  </si>
  <si>
    <t>Lafarge Cement Zambia Plc</t>
  </si>
  <si>
    <t>Dangote Quarries Zambia Limited</t>
  </si>
  <si>
    <t>CNMC Luanshya Copper Mine Plc</t>
  </si>
  <si>
    <t>NFC AFRICA MINING PLC</t>
  </si>
  <si>
    <t>Sino Metals</t>
  </si>
  <si>
    <t>ZCCM INVESTMENTS HOLDINGS PLC</t>
  </si>
  <si>
    <t>State-owned enterprises &amp; public corporations</t>
  </si>
  <si>
    <t>Ag, Au, Co, Cu, Fe, S, Se, Te</t>
  </si>
  <si>
    <t>Ag, Au, Co, Cu, S, Se, Te</t>
  </si>
  <si>
    <t>Ag, Au, Co, Cu, S, U</t>
  </si>
  <si>
    <t>Ag, Au, Co, Cu, Fe, Ni, PGM, Se</t>
  </si>
  <si>
    <t>Cu, SLF</t>
  </si>
  <si>
    <t>Cu</t>
  </si>
  <si>
    <t>COA, PYR</t>
  </si>
  <si>
    <t>Co, Cu</t>
  </si>
  <si>
    <t>Em</t>
  </si>
  <si>
    <t>LST, SHL</t>
  </si>
  <si>
    <t xml:space="preserve">LST  </t>
  </si>
  <si>
    <t>Ag, Au, Bi, Co, Cu, Ni, Pb, SIL, U, Zn</t>
  </si>
  <si>
    <t>Au</t>
  </si>
  <si>
    <t>Ag, AQM, Au, Be3Al2(SiO3)6, Co, Cu, GRT, LST, SIL, SDG, Zn Mn, QTZ</t>
  </si>
  <si>
    <t>https://www.first-quantum.com/English/our-operations/default.aspx#module-operation--kansanshi</t>
  </si>
  <si>
    <t>http://kcm.co.zm/</t>
  </si>
  <si>
    <t>https://www.barrick.com/English/operations/lumwana/default.aspx</t>
  </si>
  <si>
    <t>https://www.first-quantum.com/English/our-operations/default.aspx</t>
  </si>
  <si>
    <t>http://www.maambacoal.com/</t>
  </si>
  <si>
    <t>https://lubambe.com/</t>
  </si>
  <si>
    <t>https://gemfields.com/our-mines-assets/kagem/</t>
  </si>
  <si>
    <t>https://www.lafarge.co.zm/</t>
  </si>
  <si>
    <t>https://www.dangotecement.com/operations/zambia/</t>
  </si>
  <si>
    <t>http://www.cnmc.com.cn/detailen.jsp?article_millseconds=1319198696828&amp;column_no=0118</t>
  </si>
  <si>
    <t>http://www.cnmc.com.cn/indexen.jsp</t>
  </si>
  <si>
    <t>Kansanshi Mine</t>
  </si>
  <si>
    <t>Sentinel open-pit copper mine</t>
  </si>
  <si>
    <t>Lumwana Mine</t>
  </si>
  <si>
    <t>Konkola Mine</t>
  </si>
  <si>
    <t>CNMC Luanshya Copper Mine</t>
  </si>
  <si>
    <t>Mopani Mine</t>
  </si>
  <si>
    <t>Lubambe Copper Mine</t>
  </si>
  <si>
    <t>Chibuluma Mines</t>
  </si>
  <si>
    <t>Chambishi Metals Plc</t>
  </si>
  <si>
    <t>15868-HQ-LML
15869-HQ-LML
15870-HQ-LML
15871-HQ-LML
15872-HQ-LML</t>
  </si>
  <si>
    <t>8089-HQ-LML
9000-HQ-LML
9001-HQ-LML
9002-HQ-LML
9003-HQ-LML
9004-HQ-LML</t>
  </si>
  <si>
    <t>7074-HQ-LML 
7075 - HQ - LML 
7076 - HQ - LML 
102099 - HQ - MPL 
20945 - HQ - MPL 
14523 - HQ - LPL
19168 - HQ - LPL</t>
  </si>
  <si>
    <t>8097-HQ-LML
8392 -HQ-LML
8393-HQ-LML
8394-HQ-LML
8395-HQ-LML
8396-HQ-LML
8404-HQ-LML</t>
  </si>
  <si>
    <t xml:space="preserve">7069-HQ-LML </t>
  </si>
  <si>
    <t xml:space="preserve">7073-HQ-LML 
7625-HQ-LML </t>
  </si>
  <si>
    <t xml:space="preserve">7061-HQ-LML </t>
  </si>
  <si>
    <t>18153-HQ-LML
8474-HQ-LML
19619-HQ-LML</t>
  </si>
  <si>
    <t>21836-HQ-LEL
21837-HQ-LEL
7064-HQ-LML
7065-HQ-LML
22821-HQ-LEL
25266-HQ-LEL</t>
  </si>
  <si>
    <t xml:space="preserve">8403-HQ-LML </t>
  </si>
  <si>
    <t>Metric Tonne</t>
  </si>
  <si>
    <t>Kg</t>
  </si>
  <si>
    <t>Metric tonne (mt)</t>
  </si>
  <si>
    <t>Taxes on exports (1152E)</t>
  </si>
  <si>
    <t>Customs and other import duties (1151E)</t>
  </si>
  <si>
    <t>Administrative fees for government services (1422E)</t>
  </si>
  <si>
    <t>Ordinary taxes on income, profits and capital gains (1112E1)</t>
  </si>
  <si>
    <t>Excise taxes (1142E)</t>
  </si>
  <si>
    <t>Taxes on property (113E)</t>
  </si>
  <si>
    <t>Other rent payments (1415E5)</t>
  </si>
  <si>
    <t>From government participation (equity) (1412E2)</t>
  </si>
  <si>
    <t>Area Charges</t>
  </si>
  <si>
    <t>Annual License Fees</t>
  </si>
  <si>
    <t>Application Fees</t>
  </si>
  <si>
    <t>License Fees</t>
  </si>
  <si>
    <t>Valuation Fees</t>
  </si>
  <si>
    <t>Chemical analysis</t>
  </si>
  <si>
    <t>Export Permit</t>
  </si>
  <si>
    <t>Gemtsone Sales Certificate</t>
  </si>
  <si>
    <t>Import Permit</t>
  </si>
  <si>
    <t>Other fees &amp; charges</t>
  </si>
  <si>
    <t>Import VAT</t>
  </si>
  <si>
    <t>Mineral Royalty</t>
  </si>
  <si>
    <t>Company Income Tax (including Provisional Tax)</t>
  </si>
  <si>
    <t>Withholding VAT</t>
  </si>
  <si>
    <t>Import/Customs Duty</t>
  </si>
  <si>
    <t>Excise Duty - Electrical  Energy</t>
  </si>
  <si>
    <t>Property Transfer Tax</t>
  </si>
  <si>
    <t>Domestic Excise</t>
  </si>
  <si>
    <t>Other taxes (ZRA)</t>
  </si>
  <si>
    <t>Turnover Tax</t>
  </si>
  <si>
    <t>Annual Business Fees</t>
  </si>
  <si>
    <t>Property Rates</t>
  </si>
  <si>
    <t>Manganese Levy</t>
  </si>
  <si>
    <t>Ground Rent</t>
  </si>
  <si>
    <t>Dividends (from ZCCM to MOF)</t>
  </si>
  <si>
    <t>Withholding Taxes</t>
  </si>
  <si>
    <t>Pay- As-You-Earn</t>
  </si>
  <si>
    <t>Dividends from ZCCM-IH Shares</t>
  </si>
  <si>
    <t>Price participation fees</t>
  </si>
  <si>
    <t>7058 LML</t>
  </si>
  <si>
    <t>7057-HQ-LML</t>
  </si>
  <si>
    <t>14523-HQ-LEL</t>
  </si>
  <si>
    <t>19168-HQ-LEL</t>
  </si>
  <si>
    <t>20945-HQ-MPL</t>
  </si>
  <si>
    <t>7074-HQ-LML</t>
  </si>
  <si>
    <t>7075-HQ-LML</t>
  </si>
  <si>
    <t>7076-HQ-LML</t>
  </si>
  <si>
    <t>8089-HQ-LML</t>
  </si>
  <si>
    <t>9000-HQ-LML</t>
  </si>
  <si>
    <t>9001-HQ-LML</t>
  </si>
  <si>
    <t>9002-HQ-LML</t>
  </si>
  <si>
    <t>9003-HQ-LML</t>
  </si>
  <si>
    <t>9004-HQ-LML</t>
  </si>
  <si>
    <t>7073-HQ-LML</t>
  </si>
  <si>
    <t>7625-HQ-LML</t>
  </si>
  <si>
    <t>15868-HQ-LML</t>
  </si>
  <si>
    <t>15869-HQ-LML</t>
  </si>
  <si>
    <t>15870-HQ-LML</t>
  </si>
  <si>
    <t>15871-HQ-LML</t>
  </si>
  <si>
    <t>15872-HQ-LML</t>
  </si>
  <si>
    <t>8480-HQ-LEL</t>
  </si>
  <si>
    <t>21957-HQ-MPL</t>
  </si>
  <si>
    <t>BLOCK PEL13</t>
  </si>
  <si>
    <t>BLOCK 52</t>
  </si>
  <si>
    <t>BLOCK 27</t>
  </si>
  <si>
    <t>BLOCK 39 PEL 030</t>
  </si>
  <si>
    <t>BLOCK 44 PEL 031</t>
  </si>
  <si>
    <t>BLOCK 17 PEL 032</t>
  </si>
  <si>
    <t>21597-HQ-LEL</t>
  </si>
  <si>
    <t>23137-HQ-LEL</t>
  </si>
  <si>
    <t>23543-HQ-SEL</t>
  </si>
  <si>
    <t>Chemical Analysis</t>
  </si>
  <si>
    <t>7061-HQ-LML</t>
  </si>
  <si>
    <t xml:space="preserve">16773-HQ-LML </t>
  </si>
  <si>
    <t>Other fees &amp; charges - ERB</t>
  </si>
  <si>
    <t>Withholding taxes and PAYE (Pay-as-you-earn) was excluded from the table below as it reflects payments mad on behalf of the employees by the extractive companies</t>
  </si>
  <si>
    <t>Please include comments here. PAYE and withholding taxes are not paid on behalf of companies and should therefore be excluded</t>
  </si>
  <si>
    <t>Insert additional rows as needed. E.g., the below table covers the excluded revenues</t>
  </si>
  <si>
    <t>Social Payments</t>
  </si>
  <si>
    <t>Dividends (from ZCCM to IDC)</t>
  </si>
  <si>
    <t xml:space="preserve">Yes  </t>
  </si>
  <si>
    <t>Section 4.1.1.1 of the 2019 EITI Report (Page 47)</t>
  </si>
  <si>
    <t>Section 4.1.2.1 of the 2019 EITI Report (Page 51)</t>
  </si>
  <si>
    <t>Sections 4.2.1.1 of the 2019 EITI Report (Page 54)</t>
  </si>
  <si>
    <t>Sections 4.2.1.1 of the 2019 EITI Report (Page 53)</t>
  </si>
  <si>
    <t>Annex 16 of the 2019 EITI Report (Page 162)</t>
  </si>
  <si>
    <t>Section 4.2.1.2 of the 2019 EITI Report (Page 55)</t>
  </si>
  <si>
    <t>Section 4.2.1.3 of the 2019 EITI Report (Page 56)</t>
  </si>
  <si>
    <t>Section 4.2.1.4 of the 2019 EITI Report (Page 58)</t>
  </si>
  <si>
    <t>Sections 4.2.1.1 of the 2019 EITI Report (Page 54 &amp; 55)</t>
  </si>
  <si>
    <t>Section 4.4.1 of the 2019 EITI Report (Page 64)</t>
  </si>
  <si>
    <t>Section 4.4.2.1 of the 2019 EITI Report (Page 65)</t>
  </si>
  <si>
    <t>Section 4.4.2.2 of the 2019 EITI Report (Page 67)</t>
  </si>
  <si>
    <t>Section 4.4 of the 2019 EITI Report (Page 64)</t>
  </si>
  <si>
    <t>Section 4.5 of the 2019 EITI Report (Page 67)</t>
  </si>
  <si>
    <t>Section 4.5.2 of the 2019 EITI Report (Page 68)</t>
  </si>
  <si>
    <t>Section 4.6 of the 2019 EITI Report (Page 72)</t>
  </si>
  <si>
    <t>Section4.6.3.2 of the 2019 EITI Report (Page 72)</t>
  </si>
  <si>
    <t>Section4.6.3.3 of the 2019 EITI Report (Page 76)</t>
  </si>
  <si>
    <t>Section 4.7.1 of the 2019 EITI Report (Page 78)</t>
  </si>
  <si>
    <t>Section 4.7.2 of the 2019 EITI Report ( Page 79)</t>
  </si>
  <si>
    <t>Section 4.7.3 of the 2019 EITI Report (Page 81)</t>
  </si>
  <si>
    <t>Sections 2.4 (Page 16) and 3.3.3 (Page 36) of the 2019 EITI Report</t>
  </si>
  <si>
    <t>Section 3.1.2.1 of the 2019 EITI Report (Page 22)</t>
  </si>
  <si>
    <t>Section 3.1.2.2 of the 2019 EITI Report (Page 29)</t>
  </si>
  <si>
    <t>Section 3.3.1 of the 2019 EITI Report (Page 34)</t>
  </si>
  <si>
    <t>Section 3.1.2.3 of the 2019 EITI Report (Page 30)</t>
  </si>
  <si>
    <t>Section 3.5 of the 2019 EITI Report (Page 40)</t>
  </si>
  <si>
    <t>Section 4.8.4 of the 2019 EITI Report (Page 85)</t>
  </si>
  <si>
    <t>4.8.6 of the 2019 EITI Report (Page 86)</t>
  </si>
  <si>
    <t>4.6.3 of the 2019 EITI Report (Page 72)</t>
  </si>
  <si>
    <t>4.8.7 the 2019 EITI Report (Page 86)</t>
  </si>
  <si>
    <t>4.8.8.2 of the 2019 EITI Report (Page 87)</t>
  </si>
  <si>
    <t>4.8.8.3 of the 2019 EITI Report (Page 88)</t>
  </si>
  <si>
    <t>Sections 2.1 (Page11) and 3.3.1 (Page34) of the 2019 EITI Report</t>
  </si>
  <si>
    <t>Section 4.8.10 (Page90) and section 2.4.3 (Page 17) of the 2019 EITI Report</t>
  </si>
  <si>
    <t>Section 4.8.10 (Page 90) of the 2019 EITI Report</t>
  </si>
  <si>
    <t>Annex 13 of the 2019 EITI Report (Page 144)</t>
  </si>
  <si>
    <t>Section 4.9.1.1 of the 2019 EITI Report (Page 92)</t>
  </si>
  <si>
    <t>Section 4.9.1.2 of the 2019 EITI Report (Page 93)</t>
  </si>
  <si>
    <t>Section 4.9.2 of the 2019 EITI Report (Page 94)</t>
  </si>
  <si>
    <t>Section 4.9 of the 2019 EITI Report (Page 92)</t>
  </si>
  <si>
    <t>Section 4.10.1 (Page 96) and Annex 10 of the 2019 EITI Report (Page 140)</t>
  </si>
  <si>
    <t>Section 4.10.2 of the 2019 EITI Report (Page 97)</t>
  </si>
  <si>
    <t>Section 4.10.4 of the 2019 EITI Report (Page 99)</t>
  </si>
  <si>
    <t>Section 4.10.5 of the 2019 EITI Report (Page 100)</t>
  </si>
  <si>
    <t>4.8.5 of the 2019 EITI Report (Page 85)</t>
  </si>
  <si>
    <t>Section 4.8.3 of the 2019 EITI Report (Page 85)</t>
  </si>
  <si>
    <t>Section 4.2.2.4 of the 2019 EITI Report (Page 62)</t>
  </si>
  <si>
    <t>Section 4.2.2.1 of the 2019 EITI Report (Page 59)</t>
  </si>
  <si>
    <t>Section 4.2.2.3 of the 2019 EITI Report (Page 61)</t>
  </si>
  <si>
    <t>Section 4.2.2.2 of the 2019 EITI Report (Page 61)</t>
  </si>
  <si>
    <t>Section 4.4.2.2 of the 2019 EITI Report (Page 66)</t>
  </si>
  <si>
    <t>https://zambialii.org/node/13532</t>
  </si>
  <si>
    <t>Section 4.5.2,4 of the 2019 EITI Report (Page 71)</t>
  </si>
  <si>
    <t>Section4.6.3.2 of the 2019 EITI Report (Page 74)</t>
  </si>
  <si>
    <t>Section4.6.3.2 of the 2019 EITI Report (Page 75)</t>
  </si>
  <si>
    <t>Section 4.7.2 of the 2019 EITI Report ( Page 80)</t>
  </si>
  <si>
    <t>Emerald and Beryl
Section 4.7.2 of the 2019 EITI Report ( Page 80)</t>
  </si>
  <si>
    <t>Amethyst
Section 4.7.2 of the 2019 EITI Report ( Page 80)</t>
  </si>
  <si>
    <t>Dolomite
Section 4.7.2 of the 2019 EITI Report ( Page 80)</t>
  </si>
  <si>
    <t>Hydrated Lime
Section 4.7.2 of the 2019 EITI Report ( Page 80)</t>
  </si>
  <si>
    <t>NO</t>
  </si>
  <si>
    <t>Sections 3.1,2 (Page21)of the 2019 EITI Report</t>
  </si>
  <si>
    <t xml:space="preserve"> systematically disclosed</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</si>
</sst>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 #,##0.00_-;_-* &quot;-&quot;??_-;_-@_-"/>
    <numFmt numFmtId="164" formatCode="_-* #,##0.00\ _€_-;\-* #,##0.00\ _€_-;_-* &quot;-&quot;??\ _€_-;_-@_-"/>
    <numFmt numFmtId="165" formatCode="_ * #,##0.00_ ;_ * \-#,##0.00_ ;_ * &quot;-&quot;??_ ;_ @_ "/>
    <numFmt numFmtId="166" formatCode="_ * #,##0_ ;_ * \-#,##0_ ;_ * &quot;-&quot;??_ ;_ @_ "/>
    <numFmt numFmtId="167" formatCode="yyyy\-mm\-dd"/>
    <numFmt numFmtId="168" formatCode="_ * #,##0.0000_ ;_ * \-#,##0.0000_ ;_ * &quot;-&quot;??_ ;_ @_ "/>
    <numFmt numFmtId="169" formatCode="0.0%"/>
    <numFmt numFmtId="170" formatCode="_ * #,##0.000_ ;_ * \-#,##0.000_ ;_ * &quot;-&quot;??_ ;_ @_ "/>
    <numFmt numFmtId="171" formatCode="_(* #,##0_);_(* \(#,##0\);_(* &quot;-&quot;??_);_(@_)"/>
  </numFmts>
  <fonts count="80" x14ac:knownFonts="1">
    <font>
      <sz val="12"/>
      <color theme="1"/>
      <name val="Calibri"/>
      <family val="2"/>
      <scheme val="minor"/>
    </font>
    <font>
      <sz val="12"/>
      <color theme="1"/>
      <name val="Calibri"/>
      <family val="2"/>
      <scheme val="minor"/>
    </font>
    <font>
      <u/>
      <sz val="12"/>
      <color theme="10"/>
      <name val="Calibri"/>
      <family val="2"/>
      <scheme val="minor"/>
    </font>
    <font>
      <i/>
      <u/>
      <sz val="14"/>
      <color theme="1"/>
      <name val="Franklin Gothic Book"/>
      <family val="2"/>
    </font>
    <font>
      <b/>
      <i/>
      <u/>
      <sz val="14"/>
      <color rgb="FF000000"/>
      <name val="Franklin Gothic Book"/>
      <family val="2"/>
    </font>
    <font>
      <b/>
      <i/>
      <u/>
      <sz val="14"/>
      <color theme="1"/>
      <name val="Franklin Gothic Book"/>
      <family val="2"/>
    </font>
    <font>
      <sz val="11"/>
      <color theme="1"/>
      <name val="Franklin Gothic Book"/>
      <family val="2"/>
    </font>
    <font>
      <i/>
      <sz val="11"/>
      <color rgb="FF000000"/>
      <name val="Franklin Gothic Book"/>
      <family val="2"/>
    </font>
    <font>
      <i/>
      <sz val="11"/>
      <name val="Franklin Gothic Book"/>
      <family val="2"/>
    </font>
    <font>
      <i/>
      <u/>
      <sz val="10.5"/>
      <color theme="10"/>
      <name val="Franklin Gothic Book"/>
      <family val="2"/>
    </font>
    <font>
      <sz val="11"/>
      <color rgb="FF000000"/>
      <name val="Franklin Gothic Book"/>
      <family val="2"/>
    </font>
    <font>
      <i/>
      <u/>
      <sz val="11"/>
      <color rgb="FF00B0F0"/>
      <name val="Franklin Gothic Book"/>
      <family val="2"/>
    </font>
    <font>
      <i/>
      <u/>
      <sz val="11"/>
      <color rgb="FF0070C0"/>
      <name val="Franklin Gothic Book"/>
      <family val="2"/>
    </font>
    <font>
      <i/>
      <sz val="11"/>
      <color rgb="FF0070C0"/>
      <name val="Franklin Gothic Book"/>
      <family val="2"/>
    </font>
    <font>
      <b/>
      <sz val="11"/>
      <color theme="1"/>
      <name val="Franklin Gothic Book"/>
      <family val="2"/>
    </font>
    <font>
      <i/>
      <sz val="11"/>
      <color theme="1"/>
      <name val="Franklin Gothic Book"/>
      <family val="2"/>
    </font>
    <font>
      <b/>
      <sz val="11"/>
      <color rgb="FF000000"/>
      <name val="Franklin Gothic Book"/>
      <family val="2"/>
    </font>
    <font>
      <i/>
      <u/>
      <sz val="11"/>
      <color theme="1"/>
      <name val="Franklin Gothic Book"/>
      <family val="2"/>
    </font>
    <font>
      <b/>
      <i/>
      <u/>
      <sz val="11"/>
      <color rgb="FF000000"/>
      <name val="Franklin Gothic Book"/>
      <family val="2"/>
    </font>
    <font>
      <b/>
      <i/>
      <u/>
      <sz val="18"/>
      <color theme="1"/>
      <name val="Franklin Gothic Book"/>
      <family val="2"/>
    </font>
    <font>
      <b/>
      <i/>
      <sz val="11"/>
      <color theme="1"/>
      <name val="Franklin Gothic Book"/>
      <family val="2"/>
    </font>
    <font>
      <u/>
      <sz val="10.5"/>
      <color theme="10"/>
      <name val="Calibri"/>
      <family val="2"/>
    </font>
    <font>
      <u/>
      <sz val="11"/>
      <color theme="10"/>
      <name val="Franklin Gothic Book"/>
      <family val="2"/>
    </font>
    <font>
      <b/>
      <u/>
      <sz val="11"/>
      <color theme="10"/>
      <name val="Franklin Gothic Book"/>
      <family val="2"/>
    </font>
    <font>
      <b/>
      <sz val="18"/>
      <color rgb="FF000000"/>
      <name val="Franklin Gothic Book"/>
      <family val="2"/>
    </font>
    <font>
      <i/>
      <u/>
      <sz val="11"/>
      <color rgb="FF000000"/>
      <name val="Franklin Gothic Book"/>
      <family val="2"/>
    </font>
    <font>
      <b/>
      <sz val="14"/>
      <color rgb="FF000000"/>
      <name val="Franklin Gothic Book"/>
      <family val="2"/>
    </font>
    <font>
      <b/>
      <sz val="11"/>
      <color theme="0"/>
      <name val="Franklin Gothic Book"/>
      <family val="2"/>
    </font>
    <font>
      <sz val="10.5"/>
      <color theme="1"/>
      <name val="Calibri"/>
      <family val="2"/>
    </font>
    <font>
      <b/>
      <sz val="11"/>
      <name val="Franklin Gothic Book"/>
      <family val="2"/>
    </font>
    <font>
      <b/>
      <sz val="11"/>
      <color rgb="FF165B89"/>
      <name val="Franklin Gothic Book"/>
      <family val="2"/>
    </font>
    <font>
      <b/>
      <sz val="11"/>
      <color rgb="FF000000"/>
      <name val="Wingdings"/>
      <charset val="2"/>
    </font>
    <font>
      <b/>
      <u/>
      <sz val="11"/>
      <color rgb="FF165B89"/>
      <name val="Franklin Gothic Book"/>
      <family val="2"/>
    </font>
    <font>
      <b/>
      <i/>
      <sz val="11"/>
      <name val="Franklin Gothic Book"/>
      <family val="2"/>
    </font>
    <font>
      <i/>
      <u/>
      <sz val="11"/>
      <name val="Franklin Gothic Book"/>
      <family val="2"/>
    </font>
    <font>
      <b/>
      <i/>
      <u/>
      <sz val="11"/>
      <name val="Franklin Gothic Book"/>
      <family val="2"/>
    </font>
    <font>
      <sz val="11"/>
      <name val="Franklin Gothic Book"/>
      <family val="2"/>
    </font>
    <font>
      <i/>
      <u/>
      <sz val="11"/>
      <color theme="10"/>
      <name val="Franklin Gothic Book"/>
      <family val="2"/>
    </font>
    <font>
      <b/>
      <sz val="18"/>
      <color theme="1"/>
      <name val="Franklin Gothic Book"/>
      <family val="2"/>
    </font>
    <font>
      <b/>
      <i/>
      <u/>
      <sz val="11"/>
      <color theme="10"/>
      <name val="Franklin Gothic Book"/>
      <family val="2"/>
    </font>
    <font>
      <i/>
      <sz val="10.5"/>
      <color rgb="FF7F7F7F"/>
      <name val="Calibri"/>
      <family val="2"/>
    </font>
    <font>
      <i/>
      <sz val="11"/>
      <color rgb="FF7F7F7F"/>
      <name val="Franklin Gothic Book"/>
      <family val="2"/>
    </font>
    <font>
      <b/>
      <sz val="12"/>
      <color theme="1"/>
      <name val="Franklin Gothic Book"/>
      <family val="2"/>
    </font>
    <font>
      <sz val="10.5"/>
      <color theme="1"/>
      <name val="Franklin Gothic Book"/>
      <family val="2"/>
    </font>
    <font>
      <b/>
      <sz val="16"/>
      <color theme="1"/>
      <name val="Franklin Gothic Book"/>
      <family val="2"/>
    </font>
    <font>
      <b/>
      <i/>
      <u/>
      <sz val="11"/>
      <color rgb="FF0076AF"/>
      <name val="Franklin Gothic Book"/>
      <family val="2"/>
    </font>
    <font>
      <b/>
      <i/>
      <u/>
      <sz val="16"/>
      <color theme="1"/>
      <name val="Franklin Gothic Book"/>
      <family val="2"/>
    </font>
    <font>
      <sz val="12"/>
      <color theme="1"/>
      <name val="Franklin Gothic Book"/>
      <family val="2"/>
    </font>
    <font>
      <sz val="18"/>
      <color theme="1"/>
      <name val="Franklin Gothic Book"/>
      <family val="2"/>
    </font>
    <font>
      <b/>
      <u/>
      <sz val="11"/>
      <color theme="1"/>
      <name val="Franklin Gothic Book"/>
      <family val="2"/>
    </font>
    <font>
      <b/>
      <u/>
      <sz val="11"/>
      <name val="Franklin Gothic Book"/>
      <family val="2"/>
    </font>
    <font>
      <i/>
      <u/>
      <sz val="12"/>
      <color theme="1"/>
      <name val="Franklin Gothic Book"/>
      <family val="2"/>
    </font>
    <font>
      <b/>
      <sz val="12"/>
      <color rgb="FF000000"/>
      <name val="Franklin Gothic Book"/>
      <family val="2"/>
    </font>
    <font>
      <i/>
      <sz val="12"/>
      <color theme="1"/>
      <name val="Franklin Gothic Book"/>
      <family val="2"/>
    </font>
    <font>
      <i/>
      <sz val="11"/>
      <color rgb="FF0076AF"/>
      <name val="Franklin Gothic Book"/>
      <family val="2"/>
    </font>
    <font>
      <i/>
      <u/>
      <sz val="11"/>
      <color rgb="FF0076AF"/>
      <name val="Franklin Gothic Book"/>
      <family val="2"/>
    </font>
    <font>
      <i/>
      <sz val="11"/>
      <color theme="10"/>
      <name val="Franklin Gothic Book"/>
      <family val="2"/>
    </font>
    <font>
      <b/>
      <i/>
      <sz val="11"/>
      <color rgb="FF000000"/>
      <name val="Franklin Gothic Book"/>
      <family val="2"/>
    </font>
    <font>
      <i/>
      <sz val="12"/>
      <color rgb="FF000000"/>
      <name val="Franklin Gothic Book"/>
      <family val="2"/>
    </font>
    <font>
      <sz val="12"/>
      <color rgb="FF000000"/>
      <name val="Franklin Gothic Book"/>
      <family val="2"/>
    </font>
    <font>
      <b/>
      <u/>
      <sz val="12"/>
      <color theme="10"/>
      <name val="Franklin Gothic Book"/>
      <family val="2"/>
    </font>
    <font>
      <b/>
      <sz val="10"/>
      <color theme="1"/>
      <name val="Franklin Gothic Book"/>
      <family val="2"/>
    </font>
    <font>
      <sz val="11"/>
      <color theme="1"/>
      <name val="Calibri"/>
      <family val="2"/>
    </font>
    <font>
      <b/>
      <i/>
      <u/>
      <sz val="11"/>
      <color theme="1"/>
      <name val="Franklin Gothic Book"/>
      <family val="2"/>
    </font>
    <font>
      <b/>
      <sz val="20"/>
      <color rgb="FF000000"/>
      <name val="Franklin Gothic Book"/>
      <family val="2"/>
    </font>
    <font>
      <b/>
      <sz val="20"/>
      <color theme="1"/>
      <name val="Franklin Gothic Book"/>
      <family val="2"/>
    </font>
    <font>
      <b/>
      <u/>
      <sz val="12"/>
      <name val="Franklin Gothic Book"/>
      <family val="2"/>
    </font>
    <font>
      <b/>
      <sz val="12"/>
      <name val="Franklin Gothic Book"/>
      <family val="2"/>
    </font>
    <font>
      <i/>
      <sz val="12"/>
      <name val="Franklin Gothic Book"/>
      <family val="2"/>
    </font>
    <font>
      <sz val="12"/>
      <name val="Franklin Gothic Book"/>
      <family val="2"/>
    </font>
    <font>
      <sz val="11"/>
      <color theme="0"/>
      <name val="Franklin Gothic Book"/>
      <family val="2"/>
    </font>
    <font>
      <sz val="12"/>
      <name val="Calibri"/>
      <family val="2"/>
      <scheme val="minor"/>
    </font>
    <font>
      <b/>
      <sz val="9"/>
      <color indexed="81"/>
      <name val="Tahoma"/>
      <family val="2"/>
    </font>
    <font>
      <sz val="9"/>
      <color indexed="81"/>
      <name val="Tahoma"/>
      <charset val="1"/>
    </font>
    <font>
      <b/>
      <sz val="9"/>
      <color indexed="81"/>
      <name val="Tahoma"/>
      <charset val="1"/>
    </font>
    <font>
      <i/>
      <sz val="11"/>
      <color theme="1"/>
      <name val="Franklin Gothic Book"/>
    </font>
    <font>
      <sz val="11"/>
      <color theme="1"/>
      <name val="Franklin Gothic Book"/>
    </font>
    <font>
      <i/>
      <sz val="11"/>
      <color rgb="FFFF0000"/>
      <name val="Franklin Gothic Book"/>
    </font>
    <font>
      <i/>
      <sz val="11"/>
      <color rgb="FF000000"/>
      <name val="Franklin Gothic Book"/>
    </font>
    <font>
      <i/>
      <sz val="11"/>
      <color rgb="FF7F7F7F"/>
      <name val="Franklin Gothic Book"/>
    </font>
  </fonts>
  <fills count="14">
    <fill>
      <patternFill patternType="none"/>
    </fill>
    <fill>
      <patternFill patternType="gray125"/>
    </fill>
    <fill>
      <patternFill patternType="solid">
        <fgColor theme="4" tint="0.79998168889431442"/>
        <bgColor indexed="64"/>
      </patternFill>
    </fill>
    <fill>
      <patternFill patternType="solid">
        <fgColor rgb="FFF6A70A"/>
        <bgColor indexed="64"/>
      </patternFill>
    </fill>
    <fill>
      <patternFill patternType="solid">
        <fgColor theme="0" tint="-0.249977111117893"/>
        <bgColor indexed="64"/>
      </patternFill>
    </fill>
    <fill>
      <patternFill patternType="solid">
        <fgColor rgb="FFFF7700"/>
        <bgColor indexed="64"/>
      </patternFill>
    </fill>
    <fill>
      <patternFill patternType="solid">
        <fgColor theme="2"/>
        <bgColor indexed="64"/>
      </patternFill>
    </fill>
    <fill>
      <patternFill patternType="solid">
        <fgColor rgb="FF165B89"/>
        <bgColor theme="4"/>
      </patternFill>
    </fill>
    <fill>
      <patternFill patternType="solid">
        <fgColor theme="2"/>
        <bgColor theme="4" tint="0.79998168889431442"/>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F7A516"/>
        <bgColor indexed="64"/>
      </patternFill>
    </fill>
  </fills>
  <borders count="69">
    <border>
      <left/>
      <right/>
      <top/>
      <bottom/>
      <diagonal/>
    </border>
    <border>
      <left style="dashed">
        <color indexed="64"/>
      </left>
      <right style="thin">
        <color indexed="64"/>
      </right>
      <top style="thin">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right>
      <top/>
      <bottom style="medium">
        <color indexed="64"/>
      </bottom>
      <diagonal/>
    </border>
    <border>
      <left/>
      <right/>
      <top/>
      <bottom style="medium">
        <color indexed="64"/>
      </bottom>
      <diagonal/>
    </border>
    <border>
      <left style="thin">
        <color theme="0"/>
      </left>
      <right style="thin">
        <color theme="0"/>
      </right>
      <top/>
      <bottom style="medium">
        <color indexed="64"/>
      </bottom>
      <diagonal/>
    </border>
    <border>
      <left style="thin">
        <color theme="0"/>
      </left>
      <right/>
      <top/>
      <bottom style="medium">
        <color indexed="64"/>
      </bottom>
      <diagonal/>
    </border>
    <border>
      <left style="medium">
        <color theme="0"/>
      </left>
      <right/>
      <top/>
      <bottom style="medium">
        <color theme="0"/>
      </bottom>
      <diagonal/>
    </border>
    <border>
      <left/>
      <right/>
      <top/>
      <bottom style="medium">
        <color theme="0"/>
      </bottom>
      <diagonal/>
    </border>
    <border>
      <left style="medium">
        <color theme="0"/>
      </left>
      <right/>
      <top/>
      <bottom/>
      <diagonal/>
    </border>
    <border>
      <left/>
      <right/>
      <top style="medium">
        <color rgb="FF1BC2EE"/>
      </top>
      <bottom/>
      <diagonal/>
    </border>
    <border>
      <left/>
      <right/>
      <top style="medium">
        <color indexed="64"/>
      </top>
      <bottom/>
      <diagonal/>
    </border>
    <border>
      <left/>
      <right style="thin">
        <color theme="0"/>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right/>
      <top/>
      <bottom style="medium">
        <color rgb="FF1BC2EE"/>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diagonal/>
    </border>
    <border>
      <left style="thin">
        <color theme="0"/>
      </left>
      <right/>
      <top/>
      <bottom/>
      <diagonal/>
    </border>
    <border>
      <left/>
      <right style="thin">
        <color theme="0"/>
      </right>
      <top style="thin">
        <color indexed="64"/>
      </top>
      <bottom/>
      <diagonal/>
    </border>
    <border>
      <left style="thin">
        <color theme="0"/>
      </left>
      <right/>
      <top style="thin">
        <color indexed="64"/>
      </top>
      <bottom/>
      <diagonal/>
    </border>
    <border>
      <left style="thin">
        <color theme="0"/>
      </left>
      <right/>
      <top style="medium">
        <color auto="1"/>
      </top>
      <bottom style="medium">
        <color auto="1"/>
      </bottom>
      <diagonal/>
    </border>
    <border>
      <left style="thin">
        <color theme="0"/>
      </left>
      <right/>
      <top/>
      <bottom style="thin">
        <color indexed="64"/>
      </bottom>
      <diagonal/>
    </border>
    <border>
      <left/>
      <right/>
      <top style="medium">
        <color indexed="64"/>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style="medium">
        <color rgb="FF1BC2E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hair">
        <color auto="1"/>
      </left>
      <right/>
      <top style="hair">
        <color auto="1"/>
      </top>
      <bottom/>
      <diagonal/>
    </border>
    <border>
      <left style="hair">
        <color auto="1"/>
      </left>
      <right/>
      <top/>
      <bottom/>
      <diagonal/>
    </border>
    <border>
      <left style="hair">
        <color auto="1"/>
      </left>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dashed">
        <color indexed="64"/>
      </top>
      <bottom/>
      <diagonal/>
    </border>
    <border>
      <left style="hair">
        <color auto="1"/>
      </left>
      <right/>
      <top style="hair">
        <color auto="1"/>
      </top>
      <bottom style="thin">
        <color auto="1"/>
      </bottom>
      <diagonal/>
    </border>
    <border>
      <left/>
      <right style="hair">
        <color auto="1"/>
      </right>
      <top style="hair">
        <color auto="1"/>
      </top>
      <bottom/>
      <diagonal/>
    </border>
    <border>
      <left style="dashed">
        <color indexed="64"/>
      </left>
      <right style="dashed">
        <color indexed="64"/>
      </right>
      <top style="thin">
        <color indexed="64"/>
      </top>
      <bottom/>
      <diagonal/>
    </border>
    <border>
      <left/>
      <right/>
      <top style="hair">
        <color auto="1"/>
      </top>
      <bottom style="hair">
        <color auto="1"/>
      </bottom>
      <diagonal/>
    </border>
    <border>
      <left/>
      <right/>
      <top/>
      <bottom style="hair">
        <color auto="1"/>
      </bottom>
      <diagonal/>
    </border>
    <border>
      <left/>
      <right style="thin">
        <color indexed="64"/>
      </right>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right style="thin">
        <color indexed="64"/>
      </right>
      <top/>
      <bottom style="dashed">
        <color indexed="64"/>
      </bottom>
      <diagonal/>
    </border>
  </borders>
  <cellStyleXfs count="9">
    <xf numFmtId="0" fontId="0" fillId="0" borderId="0"/>
    <xf numFmtId="0" fontId="2" fillId="0" borderId="0" applyNumberFormat="0" applyFill="0" applyBorder="0" applyAlignment="0" applyProtection="0"/>
    <xf numFmtId="0" fontId="1" fillId="0" borderId="0"/>
    <xf numFmtId="0" fontId="2" fillId="0" borderId="0" applyNumberFormat="0" applyFill="0" applyBorder="0" applyAlignment="0" applyProtection="0"/>
    <xf numFmtId="0" fontId="21" fillId="0" borderId="0" applyNumberFormat="0" applyFill="0" applyBorder="0" applyAlignment="0" applyProtection="0"/>
    <xf numFmtId="165" fontId="28" fillId="0" borderId="0" applyFont="0" applyFill="0" applyBorder="0" applyAlignment="0" applyProtection="0"/>
    <xf numFmtId="0" fontId="28" fillId="0" borderId="0"/>
    <xf numFmtId="0" fontId="40" fillId="0" borderId="0" applyNumberFormat="0" applyFill="0" applyBorder="0" applyAlignment="0" applyProtection="0"/>
    <xf numFmtId="164" fontId="1" fillId="0" borderId="0" applyFont="0" applyFill="0" applyBorder="0" applyAlignment="0" applyProtection="0"/>
  </cellStyleXfs>
  <cellXfs count="506">
    <xf numFmtId="0" fontId="0" fillId="0" borderId="0" xfId="0"/>
    <xf numFmtId="0" fontId="3" fillId="0" borderId="0" xfId="2" applyFont="1" applyFill="1" applyBorder="1" applyAlignment="1">
      <alignment horizontal="left" vertical="center"/>
    </xf>
    <xf numFmtId="0" fontId="4" fillId="0" borderId="0" xfId="2" applyFont="1" applyFill="1" applyBorder="1" applyAlignment="1">
      <alignment horizontal="left" vertical="center"/>
    </xf>
    <xf numFmtId="0" fontId="5" fillId="0" borderId="0" xfId="2" applyFont="1" applyFill="1" applyBorder="1" applyAlignment="1">
      <alignment horizontal="left" vertical="center"/>
    </xf>
    <xf numFmtId="0" fontId="3" fillId="0" borderId="0" xfId="2" applyFont="1" applyFill="1" applyAlignment="1">
      <alignment horizontal="left" vertical="center"/>
    </xf>
    <xf numFmtId="0" fontId="6" fillId="0" borderId="0" xfId="2" applyFont="1" applyFill="1" applyAlignment="1">
      <alignment horizontal="left" vertical="center"/>
    </xf>
    <xf numFmtId="0" fontId="7" fillId="3" borderId="2" xfId="2" applyFont="1" applyFill="1" applyBorder="1" applyAlignment="1">
      <alignment vertical="center" wrapText="1"/>
    </xf>
    <xf numFmtId="0" fontId="6" fillId="2" borderId="3" xfId="2" applyFont="1" applyFill="1" applyBorder="1" applyAlignment="1">
      <alignment horizontal="left" vertical="center"/>
    </xf>
    <xf numFmtId="0" fontId="6" fillId="0" borderId="5" xfId="2" applyFont="1" applyFill="1" applyBorder="1" applyAlignment="1">
      <alignment horizontal="left" vertical="center"/>
    </xf>
    <xf numFmtId="0" fontId="6" fillId="0" borderId="7" xfId="2" applyFont="1" applyFill="1" applyBorder="1" applyAlignment="1">
      <alignment horizontal="left" vertical="center"/>
    </xf>
    <xf numFmtId="0" fontId="7" fillId="3" borderId="7" xfId="2" applyFont="1" applyFill="1" applyBorder="1" applyAlignment="1">
      <alignment vertical="center" wrapText="1"/>
    </xf>
    <xf numFmtId="0" fontId="6" fillId="0" borderId="9" xfId="2" applyFont="1" applyFill="1" applyBorder="1" applyAlignment="1">
      <alignment horizontal="left" vertical="center"/>
    </xf>
    <xf numFmtId="0" fontId="7" fillId="3" borderId="9" xfId="2" applyFont="1" applyFill="1" applyBorder="1" applyAlignment="1">
      <alignment vertical="center" wrapText="1"/>
    </xf>
    <xf numFmtId="0" fontId="6" fillId="0" borderId="4" xfId="2" applyFont="1" applyFill="1" applyBorder="1" applyAlignment="1">
      <alignment horizontal="left" vertical="center"/>
    </xf>
    <xf numFmtId="0" fontId="6" fillId="0" borderId="6" xfId="2" applyFont="1" applyFill="1" applyBorder="1" applyAlignment="1">
      <alignment horizontal="left" vertical="center"/>
    </xf>
    <xf numFmtId="0" fontId="6" fillId="0" borderId="8" xfId="2" applyFont="1" applyFill="1" applyBorder="1" applyAlignment="1">
      <alignment horizontal="left" vertical="center"/>
    </xf>
    <xf numFmtId="0" fontId="7" fillId="0" borderId="7" xfId="2" applyFont="1" applyFill="1" applyBorder="1" applyAlignment="1">
      <alignment horizontal="left" vertical="center"/>
    </xf>
    <xf numFmtId="0" fontId="6" fillId="0" borderId="5" xfId="2" applyFont="1" applyFill="1" applyBorder="1" applyAlignment="1">
      <alignment vertical="center"/>
    </xf>
    <xf numFmtId="0" fontId="6" fillId="0" borderId="7" xfId="2" applyFont="1" applyFill="1" applyBorder="1" applyAlignment="1">
      <alignment vertical="center"/>
    </xf>
    <xf numFmtId="0" fontId="6" fillId="0" borderId="0" xfId="2" applyFont="1" applyFill="1" applyAlignment="1">
      <alignment vertical="center"/>
    </xf>
    <xf numFmtId="0" fontId="7" fillId="0" borderId="7" xfId="2" applyFont="1" applyFill="1" applyBorder="1" applyAlignment="1">
      <alignment horizontal="left" vertical="center" wrapText="1" indent="1"/>
    </xf>
    <xf numFmtId="0" fontId="7" fillId="3" borderId="7" xfId="2" applyFont="1" applyFill="1" applyBorder="1" applyAlignment="1">
      <alignment horizontal="left" vertical="center" wrapText="1" indent="3"/>
    </xf>
    <xf numFmtId="0" fontId="7" fillId="0" borderId="7" xfId="2" applyFont="1" applyFill="1" applyBorder="1" applyAlignment="1">
      <alignment horizontal="left" vertical="center" wrapText="1" indent="3"/>
    </xf>
    <xf numFmtId="0" fontId="7" fillId="0" borderId="9" xfId="2" applyFont="1" applyFill="1" applyBorder="1" applyAlignment="1">
      <alignment horizontal="left" vertical="center" wrapText="1" indent="3"/>
    </xf>
    <xf numFmtId="0" fontId="9" fillId="0" borderId="5" xfId="1" applyFont="1" applyFill="1" applyBorder="1" applyAlignment="1">
      <alignment horizontal="left" vertical="center" wrapText="1"/>
    </xf>
    <xf numFmtId="0" fontId="6" fillId="0" borderId="7" xfId="2" applyFont="1" applyFill="1" applyBorder="1" applyAlignment="1">
      <alignment vertical="center" wrapText="1"/>
    </xf>
    <xf numFmtId="0" fontId="6" fillId="0" borderId="7" xfId="2" applyFont="1" applyFill="1" applyBorder="1" applyAlignment="1">
      <alignment horizontal="left" vertical="center" wrapText="1"/>
    </xf>
    <xf numFmtId="0" fontId="7" fillId="0" borderId="7" xfId="2" applyFont="1" applyFill="1" applyBorder="1" applyAlignment="1">
      <alignment vertical="center" wrapText="1"/>
    </xf>
    <xf numFmtId="0" fontId="3" fillId="0" borderId="0" xfId="2" applyFont="1" applyFill="1" applyAlignment="1">
      <alignment horizontal="left" vertical="center" wrapText="1"/>
    </xf>
    <xf numFmtId="0" fontId="5" fillId="0" borderId="0" xfId="2" applyFont="1" applyFill="1" applyBorder="1" applyAlignment="1">
      <alignment horizontal="left" vertical="center" wrapText="1"/>
    </xf>
    <xf numFmtId="0" fontId="17" fillId="0" borderId="0" xfId="2" applyFont="1" applyFill="1" applyBorder="1" applyAlignment="1">
      <alignment horizontal="left" vertical="center" wrapText="1"/>
    </xf>
    <xf numFmtId="0" fontId="17" fillId="0" borderId="0" xfId="2" applyFont="1" applyFill="1" applyAlignment="1">
      <alignment horizontal="left" vertical="center" wrapText="1"/>
    </xf>
    <xf numFmtId="0" fontId="14" fillId="0" borderId="10" xfId="2" applyFont="1" applyFill="1" applyBorder="1" applyAlignment="1">
      <alignment horizontal="left" vertical="center" wrapText="1"/>
    </xf>
    <xf numFmtId="0" fontId="16" fillId="0" borderId="11" xfId="2" applyFont="1" applyFill="1" applyBorder="1" applyAlignment="1">
      <alignment horizontal="left" vertical="center" wrapText="1"/>
    </xf>
    <xf numFmtId="0" fontId="17" fillId="0" borderId="11" xfId="2" applyFont="1" applyFill="1" applyBorder="1" applyAlignment="1">
      <alignment horizontal="left" vertical="center" wrapText="1"/>
    </xf>
    <xf numFmtId="0" fontId="18" fillId="4" borderId="11" xfId="2" applyFont="1" applyFill="1" applyBorder="1" applyAlignment="1">
      <alignment horizontal="left" vertical="center" wrapText="1"/>
    </xf>
    <xf numFmtId="0" fontId="6" fillId="0" borderId="1" xfId="2" applyFont="1" applyFill="1" applyBorder="1" applyAlignment="1">
      <alignment vertical="center"/>
    </xf>
    <xf numFmtId="0" fontId="6" fillId="5" borderId="3" xfId="2" applyFont="1" applyFill="1" applyBorder="1" applyAlignment="1">
      <alignment horizontal="left" vertical="center"/>
    </xf>
    <xf numFmtId="0" fontId="6" fillId="2" borderId="7" xfId="2" applyFont="1" applyFill="1" applyBorder="1" applyAlignment="1">
      <alignment vertical="center"/>
    </xf>
    <xf numFmtId="0" fontId="3" fillId="0" borderId="7" xfId="2" applyFont="1" applyFill="1" applyBorder="1" applyAlignment="1">
      <alignment horizontal="left" vertical="center"/>
    </xf>
    <xf numFmtId="0" fontId="6" fillId="5" borderId="7" xfId="2" applyFont="1" applyFill="1" applyBorder="1" applyAlignment="1">
      <alignment horizontal="left" vertical="center"/>
    </xf>
    <xf numFmtId="0" fontId="17" fillId="0" borderId="7" xfId="2" applyFont="1" applyFill="1" applyBorder="1" applyAlignment="1">
      <alignment horizontal="left" vertical="center" wrapText="1"/>
    </xf>
    <xf numFmtId="0" fontId="6" fillId="5" borderId="9" xfId="2" applyFont="1" applyFill="1" applyBorder="1" applyAlignment="1">
      <alignment horizontal="left" vertical="center"/>
    </xf>
    <xf numFmtId="0" fontId="14" fillId="0" borderId="0" xfId="2" applyFont="1" applyFill="1" applyBorder="1" applyAlignment="1">
      <alignment horizontal="left" vertical="center" wrapText="1"/>
    </xf>
    <xf numFmtId="0" fontId="18" fillId="4" borderId="0" xfId="2" applyFont="1" applyFill="1" applyBorder="1" applyAlignment="1">
      <alignment horizontal="left" vertical="center" wrapText="1"/>
    </xf>
    <xf numFmtId="0" fontId="6" fillId="2" borderId="0" xfId="2" applyFont="1" applyFill="1" applyBorder="1" applyAlignment="1">
      <alignment horizontal="left" vertical="center"/>
    </xf>
    <xf numFmtId="0" fontId="3" fillId="0" borderId="5" xfId="2" applyFont="1" applyFill="1" applyBorder="1" applyAlignment="1">
      <alignment horizontal="left" vertical="center" wrapText="1"/>
    </xf>
    <xf numFmtId="0" fontId="5" fillId="0" borderId="5" xfId="2" applyFont="1" applyFill="1" applyBorder="1" applyAlignment="1">
      <alignment horizontal="left" vertical="center" wrapText="1"/>
    </xf>
    <xf numFmtId="0" fontId="4" fillId="0" borderId="7" xfId="2" applyFont="1" applyFill="1" applyBorder="1" applyAlignment="1">
      <alignment horizontal="left" vertical="center"/>
    </xf>
    <xf numFmtId="0" fontId="5" fillId="0" borderId="7" xfId="2" applyFont="1" applyFill="1" applyBorder="1" applyAlignment="1">
      <alignment horizontal="left" vertical="center"/>
    </xf>
    <xf numFmtId="0" fontId="6" fillId="2" borderId="7" xfId="2" applyFont="1" applyFill="1" applyBorder="1" applyAlignment="1">
      <alignment horizontal="left" vertical="center"/>
    </xf>
    <xf numFmtId="0" fontId="3" fillId="0" borderId="9" xfId="2" applyFont="1" applyFill="1" applyBorder="1" applyAlignment="1">
      <alignment horizontal="left" vertical="center"/>
    </xf>
    <xf numFmtId="0" fontId="3" fillId="0" borderId="4" xfId="2" applyFont="1" applyFill="1" applyBorder="1" applyAlignment="1">
      <alignment horizontal="left" vertical="center"/>
    </xf>
    <xf numFmtId="0" fontId="4" fillId="0" borderId="5" xfId="2" applyFont="1" applyFill="1" applyBorder="1" applyAlignment="1">
      <alignment horizontal="left" vertical="center"/>
    </xf>
    <xf numFmtId="0" fontId="3" fillId="0" borderId="5" xfId="2" applyFont="1" applyFill="1" applyBorder="1" applyAlignment="1">
      <alignment horizontal="left" vertical="center"/>
    </xf>
    <xf numFmtId="0" fontId="8" fillId="0" borderId="7" xfId="1" applyFont="1" applyFill="1" applyBorder="1" applyAlignment="1">
      <alignment horizontal="left" vertical="center" wrapText="1" indent="1"/>
    </xf>
    <xf numFmtId="0" fontId="8" fillId="0" borderId="7" xfId="1" applyFont="1" applyFill="1" applyBorder="1" applyAlignment="1">
      <alignment horizontal="left" vertical="center" wrapText="1" indent="2"/>
    </xf>
    <xf numFmtId="0" fontId="3" fillId="0" borderId="6" xfId="2" applyFont="1" applyFill="1" applyBorder="1" applyAlignment="1">
      <alignment horizontal="left" vertical="center"/>
    </xf>
    <xf numFmtId="0" fontId="16" fillId="0" borderId="7" xfId="2" applyFont="1" applyFill="1" applyBorder="1" applyAlignment="1">
      <alignment horizontal="left" vertical="center" wrapText="1"/>
    </xf>
    <xf numFmtId="0" fontId="18" fillId="4" borderId="7" xfId="2" applyFont="1" applyFill="1" applyBorder="1" applyAlignment="1">
      <alignment horizontal="left" vertical="center" wrapText="1"/>
    </xf>
    <xf numFmtId="0" fontId="8" fillId="0" borderId="7" xfId="1" applyFont="1" applyFill="1" applyBorder="1" applyAlignment="1">
      <alignment horizontal="left" vertical="center" wrapText="1" indent="3"/>
    </xf>
    <xf numFmtId="0" fontId="8" fillId="0" borderId="9" xfId="1" applyFont="1" applyFill="1" applyBorder="1" applyAlignment="1">
      <alignment horizontal="left" vertical="center" wrapText="1" indent="3"/>
    </xf>
    <xf numFmtId="0" fontId="17" fillId="0" borderId="9" xfId="2" applyFont="1" applyFill="1" applyBorder="1" applyAlignment="1">
      <alignment horizontal="left" vertical="center" wrapText="1"/>
    </xf>
    <xf numFmtId="0" fontId="7" fillId="0" borderId="7" xfId="2" applyFont="1" applyFill="1" applyBorder="1" applyAlignment="1">
      <alignment horizontal="left" vertical="center" indent="1"/>
    </xf>
    <xf numFmtId="0" fontId="7" fillId="0" borderId="7" xfId="2" applyFont="1" applyFill="1" applyBorder="1" applyAlignment="1">
      <alignment horizontal="left" vertical="center" indent="3"/>
    </xf>
    <xf numFmtId="0" fontId="10" fillId="3" borderId="7" xfId="2" applyFont="1" applyFill="1" applyBorder="1" applyAlignment="1">
      <alignment vertical="center"/>
    </xf>
    <xf numFmtId="0" fontId="8" fillId="0" borderId="7" xfId="1" applyFont="1" applyFill="1" applyBorder="1" applyAlignment="1">
      <alignment horizontal="left" vertical="center" wrapText="1"/>
    </xf>
    <xf numFmtId="0" fontId="5" fillId="0" borderId="4" xfId="2" applyFont="1" applyFill="1" applyBorder="1" applyAlignment="1">
      <alignment horizontal="left" vertical="center"/>
    </xf>
    <xf numFmtId="0" fontId="5" fillId="0" borderId="6" xfId="2" applyFont="1" applyFill="1" applyBorder="1" applyAlignment="1">
      <alignment horizontal="left" vertical="center"/>
    </xf>
    <xf numFmtId="0" fontId="6" fillId="0" borderId="12" xfId="2" applyFont="1" applyFill="1" applyBorder="1" applyAlignment="1">
      <alignment horizontal="left" vertical="center"/>
    </xf>
    <xf numFmtId="0" fontId="6" fillId="0" borderId="13" xfId="2" applyFont="1" applyFill="1" applyBorder="1" applyAlignment="1">
      <alignment horizontal="left" vertical="center"/>
    </xf>
    <xf numFmtId="0" fontId="17" fillId="0" borderId="13" xfId="2" applyFont="1" applyFill="1" applyBorder="1" applyAlignment="1">
      <alignment horizontal="left" vertical="center" wrapText="1"/>
    </xf>
    <xf numFmtId="0" fontId="7" fillId="3" borderId="13" xfId="2" applyFont="1" applyFill="1" applyBorder="1" applyAlignment="1">
      <alignment vertical="center" wrapText="1"/>
    </xf>
    <xf numFmtId="0" fontId="6" fillId="5" borderId="13" xfId="2" applyFont="1" applyFill="1" applyBorder="1" applyAlignment="1">
      <alignment horizontal="left" vertical="center"/>
    </xf>
    <xf numFmtId="0" fontId="10" fillId="0" borderId="7" xfId="2" applyFont="1" applyFill="1" applyBorder="1" applyAlignment="1">
      <alignment horizontal="left" vertical="center" wrapText="1"/>
    </xf>
    <xf numFmtId="0" fontId="6" fillId="0" borderId="6" xfId="0" applyFont="1" applyBorder="1"/>
    <xf numFmtId="0" fontId="6" fillId="0" borderId="7" xfId="0" applyFont="1" applyBorder="1"/>
    <xf numFmtId="0" fontId="17" fillId="0" borderId="7" xfId="2" applyFont="1" applyFill="1" applyBorder="1" applyAlignment="1">
      <alignment horizontal="left" vertical="center"/>
    </xf>
    <xf numFmtId="0" fontId="6" fillId="0" borderId="7" xfId="0" applyFont="1" applyBorder="1" applyAlignment="1">
      <alignment wrapText="1"/>
    </xf>
    <xf numFmtId="0" fontId="7" fillId="0" borderId="7" xfId="2" applyFont="1" applyFill="1" applyBorder="1" applyAlignment="1">
      <alignment horizontal="left" vertical="center" wrapText="1"/>
    </xf>
    <xf numFmtId="0" fontId="7" fillId="0" borderId="13" xfId="2" applyFont="1" applyFill="1" applyBorder="1" applyAlignment="1">
      <alignment horizontal="left" vertical="center" wrapText="1"/>
    </xf>
    <xf numFmtId="0" fontId="18" fillId="0" borderId="7" xfId="2" applyFont="1" applyFill="1" applyBorder="1" applyAlignment="1">
      <alignment horizontal="left" vertical="center" wrapText="1"/>
    </xf>
    <xf numFmtId="0" fontId="5" fillId="0" borderId="4" xfId="2" applyFont="1" applyFill="1" applyBorder="1" applyAlignment="1">
      <alignment horizontal="left" vertical="center" wrapText="1"/>
    </xf>
    <xf numFmtId="0" fontId="4" fillId="0" borderId="5" xfId="2" applyFont="1" applyFill="1" applyBorder="1" applyAlignment="1">
      <alignment horizontal="left" vertical="center" wrapText="1"/>
    </xf>
    <xf numFmtId="0" fontId="7" fillId="0" borderId="7" xfId="2" applyFont="1" applyFill="1" applyBorder="1" applyAlignment="1">
      <alignment vertical="center"/>
    </xf>
    <xf numFmtId="0" fontId="15" fillId="0" borderId="7" xfId="0" applyFont="1" applyBorder="1" applyAlignment="1">
      <alignment vertical="center"/>
    </xf>
    <xf numFmtId="0" fontId="15" fillId="0" borderId="7" xfId="0" applyFont="1" applyBorder="1" applyAlignment="1">
      <alignment vertical="center" wrapText="1"/>
    </xf>
    <xf numFmtId="0" fontId="6" fillId="0" borderId="7" xfId="0" applyFont="1" applyBorder="1" applyAlignment="1">
      <alignment vertical="center"/>
    </xf>
    <xf numFmtId="0" fontId="4" fillId="0" borderId="5" xfId="2" applyFont="1" applyFill="1" applyBorder="1" applyAlignment="1">
      <alignment vertical="center"/>
    </xf>
    <xf numFmtId="0" fontId="7" fillId="3" borderId="7" xfId="2" applyFont="1" applyFill="1" applyBorder="1" applyAlignment="1">
      <alignment horizontal="center" vertical="center" wrapText="1"/>
    </xf>
    <xf numFmtId="0" fontId="6" fillId="0" borderId="7" xfId="2" applyFont="1" applyFill="1" applyBorder="1" applyAlignment="1">
      <alignment horizontal="center" vertical="center"/>
    </xf>
    <xf numFmtId="0" fontId="17" fillId="0" borderId="0" xfId="2" applyFont="1" applyFill="1" applyAlignment="1">
      <alignment horizontal="left" vertical="center"/>
    </xf>
    <xf numFmtId="0" fontId="15" fillId="0" borderId="0" xfId="2" applyFont="1" applyFill="1" applyAlignment="1">
      <alignment horizontal="left" vertical="center"/>
    </xf>
    <xf numFmtId="0" fontId="14" fillId="0" borderId="0" xfId="2" applyFont="1" applyFill="1" applyBorder="1" applyAlignment="1">
      <alignment horizontal="left" vertical="center"/>
    </xf>
    <xf numFmtId="0" fontId="27" fillId="0" borderId="0" xfId="2" applyNumberFormat="1" applyFont="1" applyFill="1" applyBorder="1" applyAlignment="1">
      <alignment vertical="center"/>
    </xf>
    <xf numFmtId="0" fontId="15" fillId="0" borderId="0" xfId="2" applyNumberFormat="1" applyFont="1" applyFill="1" applyBorder="1" applyAlignment="1">
      <alignment vertical="center"/>
    </xf>
    <xf numFmtId="0" fontId="15" fillId="0" borderId="0" xfId="2" applyFont="1" applyFill="1" applyBorder="1" applyAlignment="1">
      <alignment vertical="center"/>
    </xf>
    <xf numFmtId="165" fontId="15" fillId="0" borderId="0" xfId="5" applyFont="1" applyFill="1" applyAlignment="1">
      <alignment horizontal="left" vertical="center"/>
    </xf>
    <xf numFmtId="0" fontId="15" fillId="8" borderId="20" xfId="2" applyNumberFormat="1" applyFont="1" applyFill="1" applyBorder="1" applyAlignment="1">
      <alignment vertical="center"/>
    </xf>
    <xf numFmtId="0" fontId="15" fillId="6" borderId="21" xfId="2" applyFont="1" applyFill="1" applyBorder="1" applyAlignment="1">
      <alignment vertical="center"/>
    </xf>
    <xf numFmtId="0" fontId="15" fillId="8" borderId="22" xfId="2" applyNumberFormat="1" applyFont="1" applyFill="1" applyBorder="1" applyAlignment="1">
      <alignment vertical="center"/>
    </xf>
    <xf numFmtId="0" fontId="6" fillId="0" borderId="0" xfId="6" applyFont="1"/>
    <xf numFmtId="0" fontId="6" fillId="0" borderId="0" xfId="2" applyFont="1" applyFill="1" applyBorder="1" applyAlignment="1">
      <alignment horizontal="left" vertical="center"/>
    </xf>
    <xf numFmtId="0" fontId="7" fillId="0" borderId="23" xfId="2" applyFont="1" applyFill="1" applyBorder="1" applyAlignment="1" applyProtection="1">
      <alignment vertical="center"/>
      <protection locked="0"/>
    </xf>
    <xf numFmtId="0" fontId="15" fillId="0" borderId="24" xfId="2" applyFont="1" applyFill="1" applyBorder="1" applyAlignment="1">
      <alignment horizontal="left" vertical="center"/>
    </xf>
    <xf numFmtId="0" fontId="7" fillId="0" borderId="25" xfId="2" applyFont="1" applyFill="1" applyBorder="1" applyAlignment="1">
      <alignment vertical="center"/>
    </xf>
    <xf numFmtId="0" fontId="15" fillId="0" borderId="26" xfId="2" applyFont="1" applyFill="1" applyBorder="1" applyAlignment="1">
      <alignment horizontal="left" vertical="center"/>
    </xf>
    <xf numFmtId="0" fontId="6" fillId="0" borderId="0" xfId="2" applyFont="1" applyFill="1" applyBorder="1" applyAlignment="1">
      <alignment horizontal="right" vertical="center"/>
    </xf>
    <xf numFmtId="0" fontId="41" fillId="0" borderId="0" xfId="7" applyFont="1"/>
    <xf numFmtId="165" fontId="6" fillId="0" borderId="0" xfId="5" applyFont="1"/>
    <xf numFmtId="0" fontId="14" fillId="9" borderId="24" xfId="6" applyFont="1" applyFill="1" applyBorder="1" applyAlignment="1">
      <alignment vertical="center"/>
    </xf>
    <xf numFmtId="165" fontId="6" fillId="0" borderId="0" xfId="5" applyFont="1" applyAlignment="1">
      <alignment horizontal="right"/>
    </xf>
    <xf numFmtId="165" fontId="6" fillId="0" borderId="0" xfId="6" applyNumberFormat="1" applyFont="1"/>
    <xf numFmtId="0" fontId="41" fillId="0" borderId="0" xfId="7" applyNumberFormat="1" applyFont="1"/>
    <xf numFmtId="0" fontId="15" fillId="0" borderId="0" xfId="6" applyFont="1"/>
    <xf numFmtId="0" fontId="42" fillId="0" borderId="33" xfId="6" applyFont="1" applyBorder="1"/>
    <xf numFmtId="165" fontId="14" fillId="0" borderId="34" xfId="5" applyFont="1" applyBorder="1"/>
    <xf numFmtId="0" fontId="43" fillId="0" borderId="0" xfId="6" applyFont="1"/>
    <xf numFmtId="0" fontId="15" fillId="6" borderId="35" xfId="2" applyFont="1" applyFill="1" applyBorder="1" applyAlignment="1">
      <alignment horizontal="left" vertical="center"/>
    </xf>
    <xf numFmtId="0" fontId="43" fillId="0" borderId="0" xfId="6" applyFont="1" applyAlignment="1"/>
    <xf numFmtId="43" fontId="43" fillId="0" borderId="0" xfId="6" applyNumberFormat="1" applyFont="1"/>
    <xf numFmtId="0" fontId="43" fillId="0" borderId="0" xfId="6" applyNumberFormat="1" applyFont="1"/>
    <xf numFmtId="166" fontId="43" fillId="0" borderId="0" xfId="6" applyNumberFormat="1" applyFont="1"/>
    <xf numFmtId="0" fontId="6" fillId="0" borderId="0" xfId="6" applyFont="1" applyAlignment="1"/>
    <xf numFmtId="0" fontId="14" fillId="0" borderId="37" xfId="6" applyFont="1" applyBorder="1"/>
    <xf numFmtId="165" fontId="14" fillId="0" borderId="0" xfId="5" applyFont="1" applyBorder="1"/>
    <xf numFmtId="0" fontId="14" fillId="0" borderId="0" xfId="6" applyFont="1" applyBorder="1"/>
    <xf numFmtId="0" fontId="14" fillId="0" borderId="33" xfId="6" applyFont="1" applyBorder="1"/>
    <xf numFmtId="0" fontId="47" fillId="0" borderId="0" xfId="2" applyFont="1" applyFill="1" applyAlignment="1">
      <alignment horizontal="left" vertical="center"/>
    </xf>
    <xf numFmtId="0" fontId="47" fillId="0" borderId="0" xfId="2" applyFont="1" applyFill="1" applyBorder="1" applyAlignment="1">
      <alignment horizontal="left" vertical="center"/>
    </xf>
    <xf numFmtId="0" fontId="48" fillId="0" borderId="0" xfId="2" applyFont="1" applyFill="1" applyAlignment="1">
      <alignment horizontal="left" vertical="center"/>
    </xf>
    <xf numFmtId="0" fontId="48" fillId="0" borderId="0" xfId="2" applyFont="1" applyFill="1" applyBorder="1" applyAlignment="1">
      <alignment horizontal="left" vertical="center"/>
    </xf>
    <xf numFmtId="0" fontId="49" fillId="0" borderId="0" xfId="2" applyFont="1" applyFill="1" applyBorder="1" applyAlignment="1">
      <alignment horizontal="left" vertical="center"/>
    </xf>
    <xf numFmtId="0" fontId="49" fillId="3" borderId="38" xfId="2" applyFont="1" applyFill="1" applyBorder="1" applyAlignment="1">
      <alignment horizontal="left" vertical="center"/>
    </xf>
    <xf numFmtId="0" fontId="6" fillId="10" borderId="0" xfId="2" applyFont="1" applyFill="1" applyAlignment="1">
      <alignment horizontal="left" vertical="center"/>
    </xf>
    <xf numFmtId="0" fontId="50" fillId="2" borderId="38" xfId="2" applyFont="1" applyFill="1" applyBorder="1" applyAlignment="1">
      <alignment horizontal="left" vertical="center"/>
    </xf>
    <xf numFmtId="0" fontId="50" fillId="0" borderId="38" xfId="2" applyFont="1" applyFill="1" applyBorder="1" applyAlignment="1">
      <alignment horizontal="left" vertical="center"/>
    </xf>
    <xf numFmtId="0" fontId="48" fillId="0" borderId="0" xfId="2" quotePrefix="1" applyFont="1" applyFill="1" applyBorder="1" applyAlignment="1">
      <alignment horizontal="left" vertical="center"/>
    </xf>
    <xf numFmtId="0" fontId="24" fillId="0" borderId="0" xfId="2" applyFont="1" applyFill="1" applyBorder="1" applyAlignment="1" applyProtection="1">
      <alignment vertical="center"/>
      <protection locked="0"/>
    </xf>
    <xf numFmtId="0" fontId="48" fillId="0" borderId="0" xfId="2" applyFont="1" applyFill="1" applyBorder="1" applyAlignment="1">
      <alignment vertical="center"/>
    </xf>
    <xf numFmtId="0" fontId="51" fillId="0" borderId="0" xfId="2" applyFont="1" applyFill="1" applyAlignment="1">
      <alignment horizontal="left" vertical="center"/>
    </xf>
    <xf numFmtId="0" fontId="51" fillId="0" borderId="0" xfId="2" applyFont="1" applyFill="1" applyBorder="1" applyAlignment="1">
      <alignment horizontal="left" vertical="center"/>
    </xf>
    <xf numFmtId="0" fontId="4" fillId="0" borderId="24" xfId="2" applyFont="1" applyFill="1" applyBorder="1" applyAlignment="1" applyProtection="1">
      <alignment horizontal="left" vertical="center"/>
      <protection locked="0"/>
    </xf>
    <xf numFmtId="0" fontId="3" fillId="0" borderId="24" xfId="2" applyFont="1" applyFill="1" applyBorder="1" applyAlignment="1">
      <alignment horizontal="left" vertical="center"/>
    </xf>
    <xf numFmtId="0" fontId="4" fillId="0" borderId="24" xfId="2" applyFont="1" applyFill="1" applyBorder="1" applyAlignment="1">
      <alignment horizontal="left" vertical="center"/>
    </xf>
    <xf numFmtId="0" fontId="5" fillId="0" borderId="24" xfId="2" applyFont="1" applyFill="1" applyBorder="1" applyAlignment="1">
      <alignment horizontal="left" vertical="center"/>
    </xf>
    <xf numFmtId="0" fontId="52" fillId="0" borderId="32" xfId="2" applyFont="1" applyFill="1" applyBorder="1" applyAlignment="1">
      <alignment vertical="center"/>
    </xf>
    <xf numFmtId="0" fontId="16" fillId="0" borderId="23" xfId="2" applyFont="1" applyFill="1" applyBorder="1" applyAlignment="1" applyProtection="1">
      <alignment vertical="center"/>
      <protection locked="0"/>
    </xf>
    <xf numFmtId="0" fontId="6" fillId="0" borderId="24" xfId="2" applyFont="1" applyFill="1" applyBorder="1" applyAlignment="1">
      <alignment horizontal="left" vertical="center"/>
    </xf>
    <xf numFmtId="0" fontId="7" fillId="0" borderId="24" xfId="2" applyFont="1" applyFill="1" applyBorder="1" applyAlignment="1">
      <alignment horizontal="left" vertical="center"/>
    </xf>
    <xf numFmtId="0" fontId="53" fillId="0" borderId="0" xfId="2" applyFont="1" applyFill="1" applyAlignment="1">
      <alignment horizontal="left" vertical="center"/>
    </xf>
    <xf numFmtId="0" fontId="53" fillId="0" borderId="0" xfId="2" applyFont="1" applyFill="1" applyBorder="1" applyAlignment="1">
      <alignment horizontal="left" vertical="center"/>
    </xf>
    <xf numFmtId="0" fontId="7" fillId="0" borderId="32" xfId="2" applyFont="1" applyFill="1" applyBorder="1" applyAlignment="1" applyProtection="1">
      <alignment horizontal="left" vertical="center" indent="2"/>
      <protection locked="0"/>
    </xf>
    <xf numFmtId="0" fontId="7" fillId="3" borderId="39" xfId="2" applyFont="1" applyFill="1" applyBorder="1" applyAlignment="1">
      <alignment vertical="center"/>
    </xf>
    <xf numFmtId="0" fontId="15" fillId="2" borderId="40" xfId="2" applyFont="1" applyFill="1" applyBorder="1" applyAlignment="1">
      <alignment horizontal="left" vertical="center"/>
    </xf>
    <xf numFmtId="0" fontId="7" fillId="0" borderId="39" xfId="2" applyFont="1" applyFill="1" applyBorder="1" applyAlignment="1">
      <alignment vertical="center"/>
    </xf>
    <xf numFmtId="0" fontId="7" fillId="0" borderId="23" xfId="2" applyFont="1" applyFill="1" applyBorder="1" applyAlignment="1" applyProtection="1">
      <alignment horizontal="left" vertical="center" indent="2"/>
      <protection locked="0"/>
    </xf>
    <xf numFmtId="0" fontId="15" fillId="2" borderId="26" xfId="2" applyFont="1" applyFill="1" applyBorder="1" applyAlignment="1">
      <alignment horizontal="left" vertical="center"/>
    </xf>
    <xf numFmtId="167" fontId="7" fillId="3" borderId="39" xfId="2" applyNumberFormat="1" applyFont="1" applyFill="1" applyBorder="1" applyAlignment="1">
      <alignment vertical="center"/>
    </xf>
    <xf numFmtId="0" fontId="6" fillId="11" borderId="37" xfId="2" applyFont="1" applyFill="1" applyBorder="1" applyAlignment="1">
      <alignment horizontal="left" vertical="center"/>
    </xf>
    <xf numFmtId="0" fontId="7" fillId="0" borderId="32" xfId="2" applyFont="1" applyFill="1" applyBorder="1" applyAlignment="1" applyProtection="1">
      <alignment horizontal="left" vertical="center" wrapText="1" indent="2"/>
      <protection locked="0"/>
    </xf>
    <xf numFmtId="0" fontId="7" fillId="3" borderId="0" xfId="2" applyFont="1" applyFill="1" applyBorder="1" applyAlignment="1">
      <alignment vertical="center"/>
    </xf>
    <xf numFmtId="167" fontId="7" fillId="3" borderId="0" xfId="2" applyNumberFormat="1" applyFont="1" applyFill="1" applyBorder="1" applyAlignment="1">
      <alignment vertical="center"/>
    </xf>
    <xf numFmtId="0" fontId="54" fillId="3" borderId="21" xfId="2" applyFont="1" applyFill="1" applyBorder="1" applyAlignment="1">
      <alignment vertical="center"/>
    </xf>
    <xf numFmtId="0" fontId="7" fillId="0" borderId="41" xfId="2" applyFont="1" applyFill="1" applyBorder="1" applyAlignment="1" applyProtection="1">
      <alignment horizontal="left" vertical="center" wrapText="1" indent="2"/>
      <protection locked="0"/>
    </xf>
    <xf numFmtId="0" fontId="15" fillId="0" borderId="18" xfId="2" applyFont="1" applyFill="1" applyBorder="1" applyAlignment="1">
      <alignment horizontal="left" vertical="center"/>
    </xf>
    <xf numFmtId="0" fontId="15" fillId="2" borderId="18" xfId="2" applyFont="1" applyFill="1" applyBorder="1" applyAlignment="1">
      <alignment horizontal="left" vertical="center"/>
    </xf>
    <xf numFmtId="0" fontId="15" fillId="2" borderId="0" xfId="2" applyFont="1" applyFill="1" applyBorder="1" applyAlignment="1">
      <alignment horizontal="left" vertical="center"/>
    </xf>
    <xf numFmtId="0" fontId="15" fillId="0" borderId="41" xfId="2" applyFont="1" applyFill="1" applyBorder="1" applyAlignment="1">
      <alignment horizontal="left" vertical="center"/>
    </xf>
    <xf numFmtId="0" fontId="15" fillId="2" borderId="42" xfId="2" applyFont="1" applyFill="1" applyBorder="1" applyAlignment="1">
      <alignment horizontal="left" vertical="center"/>
    </xf>
    <xf numFmtId="0" fontId="55" fillId="2" borderId="24" xfId="2" applyFont="1" applyFill="1" applyBorder="1" applyAlignment="1">
      <alignment vertical="center"/>
    </xf>
    <xf numFmtId="0" fontId="6" fillId="0" borderId="43" xfId="2" applyFont="1" applyFill="1" applyBorder="1" applyAlignment="1">
      <alignment horizontal="left" vertical="center"/>
    </xf>
    <xf numFmtId="0" fontId="7" fillId="0" borderId="0" xfId="2" applyFont="1" applyFill="1" applyBorder="1" applyAlignment="1">
      <alignment vertical="center"/>
    </xf>
    <xf numFmtId="0" fontId="6" fillId="0" borderId="37" xfId="2" applyFont="1" applyFill="1" applyBorder="1" applyAlignment="1">
      <alignment horizontal="left" vertical="center"/>
    </xf>
    <xf numFmtId="0" fontId="55" fillId="0" borderId="0" xfId="2" applyFont="1" applyFill="1" applyBorder="1" applyAlignment="1">
      <alignment vertical="center"/>
    </xf>
    <xf numFmtId="0" fontId="52" fillId="0" borderId="0" xfId="2" applyFont="1" applyFill="1" applyBorder="1" applyAlignment="1">
      <alignment vertical="center"/>
    </xf>
    <xf numFmtId="0" fontId="7" fillId="0" borderId="0" xfId="2" applyFont="1" applyFill="1" applyBorder="1" applyAlignment="1">
      <alignment horizontal="left" vertical="center" indent="1"/>
    </xf>
    <xf numFmtId="0" fontId="7" fillId="3" borderId="31" xfId="2" applyFont="1" applyFill="1" applyBorder="1" applyAlignment="1">
      <alignment vertical="center" wrapText="1"/>
    </xf>
    <xf numFmtId="0" fontId="55" fillId="2" borderId="31" xfId="2" applyFont="1" applyFill="1" applyBorder="1" applyAlignment="1">
      <alignment vertical="center"/>
    </xf>
    <xf numFmtId="0" fontId="7" fillId="0" borderId="24" xfId="2" applyFont="1" applyFill="1" applyBorder="1" applyAlignment="1">
      <alignment horizontal="left" vertical="center" indent="1"/>
    </xf>
    <xf numFmtId="0" fontId="37" fillId="3" borderId="21" xfId="3" applyFont="1" applyFill="1" applyBorder="1" applyAlignment="1">
      <alignment vertical="center" wrapText="1"/>
    </xf>
    <xf numFmtId="0" fontId="55" fillId="2" borderId="0" xfId="2" applyFont="1" applyFill="1" applyBorder="1" applyAlignment="1">
      <alignment vertical="center"/>
    </xf>
    <xf numFmtId="0" fontId="10" fillId="0" borderId="32" xfId="2" applyFont="1" applyFill="1" applyBorder="1" applyAlignment="1" applyProtection="1">
      <alignment horizontal="left" vertical="center" indent="2"/>
      <protection locked="0"/>
    </xf>
    <xf numFmtId="0" fontId="7" fillId="0" borderId="32" xfId="2" applyFont="1" applyFill="1" applyBorder="1" applyAlignment="1" applyProtection="1">
      <alignment horizontal="left" vertical="center" indent="4"/>
      <protection locked="0"/>
    </xf>
    <xf numFmtId="0" fontId="7" fillId="0" borderId="32" xfId="2" applyFont="1" applyFill="1" applyBorder="1" applyAlignment="1" applyProtection="1">
      <alignment horizontal="left" vertical="center" indent="6"/>
      <protection locked="0"/>
    </xf>
    <xf numFmtId="0" fontId="15" fillId="0" borderId="44" xfId="2" applyFont="1" applyFill="1" applyBorder="1" applyAlignment="1">
      <alignment horizontal="left" vertical="center"/>
    </xf>
    <xf numFmtId="0" fontId="15" fillId="2" borderId="21" xfId="2" applyFont="1" applyFill="1" applyBorder="1" applyAlignment="1">
      <alignment horizontal="left" vertical="center"/>
    </xf>
    <xf numFmtId="0" fontId="56" fillId="0" borderId="18" xfId="4" applyFont="1" applyFill="1" applyBorder="1" applyAlignment="1" applyProtection="1">
      <alignment horizontal="left" vertical="center" indent="2"/>
      <protection locked="0"/>
    </xf>
    <xf numFmtId="0" fontId="7" fillId="3" borderId="18" xfId="2" applyFont="1" applyFill="1" applyBorder="1" applyAlignment="1">
      <alignment vertical="center"/>
    </xf>
    <xf numFmtId="0" fontId="7" fillId="0" borderId="0" xfId="2" applyFont="1" applyFill="1" applyBorder="1" applyAlignment="1" applyProtection="1">
      <alignment horizontal="left" vertical="center" indent="4"/>
      <protection locked="0"/>
    </xf>
    <xf numFmtId="0" fontId="7" fillId="0" borderId="24" xfId="2" applyFont="1" applyFill="1" applyBorder="1" applyAlignment="1" applyProtection="1">
      <alignment horizontal="left" vertical="center" indent="4"/>
      <protection locked="0"/>
    </xf>
    <xf numFmtId="0" fontId="37" fillId="3" borderId="24" xfId="3" applyFont="1" applyFill="1" applyBorder="1" applyAlignment="1">
      <alignment vertical="center" wrapText="1"/>
    </xf>
    <xf numFmtId="0" fontId="15" fillId="2" borderId="24" xfId="2" applyFont="1" applyFill="1" applyBorder="1" applyAlignment="1">
      <alignment horizontal="left" vertical="center"/>
    </xf>
    <xf numFmtId="0" fontId="7" fillId="0" borderId="24" xfId="2" applyFont="1" applyFill="1" applyBorder="1" applyAlignment="1">
      <alignment vertical="center"/>
    </xf>
    <xf numFmtId="0" fontId="7" fillId="0" borderId="23" xfId="2" applyFont="1" applyFill="1" applyBorder="1" applyAlignment="1" applyProtection="1">
      <alignment horizontal="left" vertical="center" indent="4"/>
      <protection locked="0"/>
    </xf>
    <xf numFmtId="0" fontId="16" fillId="0" borderId="43" xfId="2" applyFont="1" applyFill="1" applyBorder="1" applyAlignment="1" applyProtection="1">
      <alignment vertical="center"/>
      <protection locked="0"/>
    </xf>
    <xf numFmtId="0" fontId="20" fillId="0" borderId="37" xfId="2" applyFont="1" applyFill="1" applyBorder="1" applyAlignment="1">
      <alignment horizontal="left" vertical="center"/>
    </xf>
    <xf numFmtId="0" fontId="57" fillId="0" borderId="37" xfId="2" applyFont="1" applyFill="1" applyBorder="1" applyAlignment="1">
      <alignment vertical="center"/>
    </xf>
    <xf numFmtId="0" fontId="58" fillId="0" borderId="0" xfId="2" applyFont="1" applyFill="1" applyBorder="1" applyAlignment="1">
      <alignment vertical="center"/>
    </xf>
    <xf numFmtId="0" fontId="59" fillId="0" borderId="0" xfId="2" applyFont="1" applyFill="1" applyBorder="1" applyAlignment="1">
      <alignment vertical="center"/>
    </xf>
    <xf numFmtId="0" fontId="6" fillId="3" borderId="0" xfId="2" applyFont="1" applyFill="1" applyBorder="1" applyAlignment="1">
      <alignment horizontal="right" vertical="center"/>
    </xf>
    <xf numFmtId="0" fontId="7" fillId="6" borderId="0" xfId="2" applyFont="1" applyFill="1" applyBorder="1" applyAlignment="1">
      <alignment horizontal="left" vertical="center"/>
    </xf>
    <xf numFmtId="0" fontId="6" fillId="6" borderId="0" xfId="2" applyFont="1" applyFill="1" applyBorder="1" applyAlignment="1">
      <alignment horizontal="left" vertical="center"/>
    </xf>
    <xf numFmtId="0" fontId="6" fillId="6" borderId="0" xfId="2" applyFont="1" applyFill="1" applyBorder="1" applyAlignment="1">
      <alignment vertical="center"/>
    </xf>
    <xf numFmtId="0" fontId="29" fillId="6" borderId="0" xfId="2" applyFont="1" applyFill="1" applyBorder="1" applyAlignment="1">
      <alignment vertical="center"/>
    </xf>
    <xf numFmtId="0" fontId="10" fillId="6" borderId="0" xfId="2" applyFont="1" applyFill="1" applyBorder="1" applyAlignment="1">
      <alignment vertical="center"/>
    </xf>
    <xf numFmtId="0" fontId="62" fillId="0" borderId="0" xfId="6" applyFont="1"/>
    <xf numFmtId="0" fontId="6" fillId="10" borderId="0" xfId="2" applyFont="1" applyFill="1" applyBorder="1" applyAlignment="1">
      <alignment horizontal="left" vertical="center"/>
    </xf>
    <xf numFmtId="0" fontId="10" fillId="10" borderId="0" xfId="2" applyFont="1" applyFill="1" applyBorder="1" applyAlignment="1">
      <alignment vertical="center"/>
    </xf>
    <xf numFmtId="0" fontId="22" fillId="10" borderId="0" xfId="4" applyFont="1" applyFill="1" applyBorder="1" applyAlignment="1"/>
    <xf numFmtId="0" fontId="50" fillId="2" borderId="38" xfId="2" applyFont="1" applyFill="1" applyBorder="1" applyAlignment="1">
      <alignment horizontal="left" vertical="center" wrapText="1"/>
    </xf>
    <xf numFmtId="0" fontId="49" fillId="10" borderId="0" xfId="2" applyFont="1" applyFill="1" applyBorder="1" applyAlignment="1">
      <alignment horizontal="left" vertical="center"/>
    </xf>
    <xf numFmtId="0" fontId="22" fillId="6" borderId="0" xfId="3" applyFont="1" applyFill="1" applyBorder="1" applyAlignment="1"/>
    <xf numFmtId="0" fontId="22" fillId="0" borderId="0" xfId="3" applyFont="1" applyFill="1" applyBorder="1" applyAlignment="1"/>
    <xf numFmtId="0" fontId="20" fillId="6" borderId="50" xfId="2" applyFont="1" applyFill="1" applyBorder="1" applyAlignment="1">
      <alignment vertical="center" wrapText="1"/>
    </xf>
    <xf numFmtId="0" fontId="15" fillId="0" borderId="0" xfId="2" applyFont="1" applyFill="1" applyBorder="1" applyAlignment="1">
      <alignment vertical="center" wrapText="1"/>
    </xf>
    <xf numFmtId="0" fontId="20" fillId="6" borderId="17" xfId="2" applyFont="1" applyFill="1" applyBorder="1" applyAlignment="1">
      <alignment vertical="center" wrapText="1"/>
    </xf>
    <xf numFmtId="0" fontId="15" fillId="6" borderId="18" xfId="2" applyFont="1" applyFill="1" applyBorder="1" applyAlignment="1">
      <alignment vertical="center" wrapText="1"/>
    </xf>
    <xf numFmtId="0" fontId="15" fillId="6" borderId="51" xfId="2" applyFont="1" applyFill="1" applyBorder="1" applyAlignment="1">
      <alignment vertical="center" wrapText="1"/>
    </xf>
    <xf numFmtId="0" fontId="15" fillId="6" borderId="52" xfId="2" applyFont="1" applyFill="1" applyBorder="1" applyAlignment="1">
      <alignment vertical="center" wrapText="1"/>
    </xf>
    <xf numFmtId="0" fontId="15" fillId="6" borderId="0" xfId="2" applyFont="1" applyFill="1" applyBorder="1" applyAlignment="1">
      <alignment vertical="center" wrapText="1"/>
    </xf>
    <xf numFmtId="0" fontId="17" fillId="6" borderId="52" xfId="2" applyFont="1" applyFill="1" applyBorder="1" applyAlignment="1">
      <alignment vertical="center" wrapText="1"/>
    </xf>
    <xf numFmtId="0" fontId="17" fillId="6" borderId="53" xfId="2" applyFont="1" applyFill="1" applyBorder="1" applyAlignment="1">
      <alignment vertical="center" wrapText="1"/>
    </xf>
    <xf numFmtId="0" fontId="17" fillId="6" borderId="20" xfId="2" applyFont="1" applyFill="1" applyBorder="1" applyAlignment="1">
      <alignment vertical="center" wrapText="1"/>
    </xf>
    <xf numFmtId="0" fontId="15" fillId="6" borderId="21" xfId="2" applyFont="1" applyFill="1" applyBorder="1" applyAlignment="1">
      <alignment vertical="center" wrapText="1"/>
    </xf>
    <xf numFmtId="0" fontId="15" fillId="0" borderId="30" xfId="2" applyFont="1" applyFill="1" applyBorder="1" applyAlignment="1">
      <alignment horizontal="left" vertical="center"/>
    </xf>
    <xf numFmtId="0" fontId="7" fillId="0" borderId="30" xfId="2" applyFont="1" applyFill="1" applyBorder="1" applyAlignment="1">
      <alignment vertical="center"/>
    </xf>
    <xf numFmtId="0" fontId="43" fillId="0" borderId="0" xfId="6" applyFont="1"/>
    <xf numFmtId="0" fontId="6" fillId="0" borderId="0" xfId="6" applyFont="1" applyAlignment="1">
      <alignment wrapText="1"/>
    </xf>
    <xf numFmtId="0" fontId="10" fillId="0" borderId="7" xfId="2" applyFont="1" applyFill="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horizontal="left" vertical="center" wrapText="1"/>
    </xf>
    <xf numFmtId="0" fontId="15" fillId="0" borderId="7" xfId="0" applyFont="1" applyBorder="1" applyAlignment="1">
      <alignment horizontal="left" vertical="center"/>
    </xf>
    <xf numFmtId="0" fontId="6" fillId="0" borderId="0" xfId="2" applyFont="1" applyFill="1" applyAlignment="1">
      <alignment horizontal="left" vertical="center"/>
    </xf>
    <xf numFmtId="0" fontId="64" fillId="0" borderId="0" xfId="0" applyFont="1"/>
    <xf numFmtId="0" fontId="47" fillId="0" borderId="0" xfId="0" applyFont="1"/>
    <xf numFmtId="0" fontId="47" fillId="0" borderId="8" xfId="0" applyFont="1" applyBorder="1"/>
    <xf numFmtId="0" fontId="47" fillId="0" borderId="9" xfId="0" applyFont="1" applyBorder="1"/>
    <xf numFmtId="0" fontId="47" fillId="0" borderId="7" xfId="0" applyFont="1" applyBorder="1"/>
    <xf numFmtId="0" fontId="42" fillId="0" borderId="8" xfId="0" applyFont="1" applyBorder="1"/>
    <xf numFmtId="0" fontId="42" fillId="0" borderId="0" xfId="0" applyFont="1"/>
    <xf numFmtId="0" fontId="47" fillId="0" borderId="6" xfId="0" applyFont="1" applyBorder="1"/>
    <xf numFmtId="0" fontId="42" fillId="0" borderId="6" xfId="0" applyFont="1" applyFill="1" applyBorder="1" applyAlignment="1">
      <alignment horizontal="left" vertical="center" wrapText="1"/>
    </xf>
    <xf numFmtId="0" fontId="42" fillId="0" borderId="6" xfId="0" applyFont="1" applyBorder="1"/>
    <xf numFmtId="0" fontId="47" fillId="0" borderId="13" xfId="0" applyFont="1" applyBorder="1"/>
    <xf numFmtId="0" fontId="47" fillId="0" borderId="9" xfId="0" applyFont="1" applyBorder="1" applyAlignment="1">
      <alignment wrapText="1"/>
    </xf>
    <xf numFmtId="169" fontId="47" fillId="0" borderId="9" xfId="0" applyNumberFormat="1" applyFont="1" applyBorder="1"/>
    <xf numFmtId="0" fontId="47" fillId="0" borderId="8" xfId="0" applyFont="1" applyFill="1" applyBorder="1"/>
    <xf numFmtId="0" fontId="47" fillId="0" borderId="9" xfId="0" applyFont="1" applyFill="1" applyBorder="1"/>
    <xf numFmtId="0" fontId="47" fillId="0" borderId="7" xfId="0" applyFont="1" applyBorder="1" applyAlignment="1">
      <alignment vertical="center" wrapText="1"/>
    </xf>
    <xf numFmtId="0" fontId="47" fillId="0" borderId="0" xfId="0" applyFont="1" applyAlignment="1"/>
    <xf numFmtId="0" fontId="47" fillId="0" borderId="9" xfId="0" applyFont="1" applyBorder="1" applyAlignment="1"/>
    <xf numFmtId="0" fontId="47" fillId="0" borderId="0" xfId="0" applyFont="1" applyAlignment="1">
      <alignment horizontal="left"/>
    </xf>
    <xf numFmtId="0" fontId="47" fillId="0" borderId="0" xfId="0" applyFont="1" applyBorder="1"/>
    <xf numFmtId="0" fontId="47" fillId="0" borderId="9" xfId="0" applyFont="1" applyBorder="1" applyAlignment="1">
      <alignment horizontal="left"/>
    </xf>
    <xf numFmtId="0" fontId="65" fillId="0" borderId="0" xfId="0" applyFont="1"/>
    <xf numFmtId="0" fontId="47" fillId="0" borderId="6" xfId="0" applyFont="1" applyFill="1" applyBorder="1"/>
    <xf numFmtId="0" fontId="47" fillId="0" borderId="7" xfId="0" applyFont="1" applyFill="1" applyBorder="1"/>
    <xf numFmtId="0" fontId="47" fillId="0" borderId="7" xfId="0" applyFont="1" applyBorder="1" applyAlignment="1">
      <alignment vertical="center"/>
    </xf>
    <xf numFmtId="0" fontId="42" fillId="0" borderId="6" xfId="0" applyFont="1" applyFill="1" applyBorder="1" applyAlignment="1">
      <alignment vertical="center"/>
    </xf>
    <xf numFmtId="0" fontId="47" fillId="0" borderId="7" xfId="0" applyFont="1" applyFill="1" applyBorder="1" applyAlignment="1">
      <alignment vertical="center"/>
    </xf>
    <xf numFmtId="0" fontId="42" fillId="0" borderId="6" xfId="0" applyFont="1" applyBorder="1" applyAlignment="1">
      <alignment vertical="center"/>
    </xf>
    <xf numFmtId="0" fontId="68" fillId="6" borderId="0" xfId="2" applyFont="1" applyFill="1" applyBorder="1" applyAlignment="1">
      <alignment vertical="center"/>
    </xf>
    <xf numFmtId="0" fontId="58" fillId="6" borderId="0" xfId="2" applyFont="1" applyFill="1" applyBorder="1" applyAlignment="1">
      <alignment vertical="center"/>
    </xf>
    <xf numFmtId="0" fontId="47" fillId="6" borderId="0" xfId="2" applyFont="1" applyFill="1" applyBorder="1" applyAlignment="1">
      <alignment horizontal="left" vertical="center"/>
    </xf>
    <xf numFmtId="0" fontId="58" fillId="6" borderId="0" xfId="2" applyFont="1" applyFill="1" applyBorder="1" applyAlignment="1">
      <alignment horizontal="left" vertical="center"/>
    </xf>
    <xf numFmtId="0" fontId="59" fillId="6" borderId="0" xfId="2" applyFont="1" applyFill="1" applyBorder="1" applyAlignment="1">
      <alignment horizontal="left" vertical="center"/>
    </xf>
    <xf numFmtId="0" fontId="69" fillId="6" borderId="0" xfId="2" applyFont="1" applyFill="1" applyBorder="1" applyAlignment="1">
      <alignment horizontal="left" vertical="center"/>
    </xf>
    <xf numFmtId="0" fontId="67" fillId="6" borderId="0" xfId="2" applyFont="1" applyFill="1" applyBorder="1" applyAlignment="1">
      <alignment vertical="center"/>
    </xf>
    <xf numFmtId="0" fontId="58" fillId="6" borderId="0" xfId="2" applyFont="1" applyFill="1" applyBorder="1" applyAlignment="1">
      <alignment vertical="center" wrapText="1"/>
    </xf>
    <xf numFmtId="0" fontId="69" fillId="6" borderId="0" xfId="2" applyFont="1" applyFill="1" applyBorder="1" applyAlignment="1">
      <alignment vertical="center"/>
    </xf>
    <xf numFmtId="0" fontId="59" fillId="6" borderId="0" xfId="2" applyFont="1" applyFill="1" applyBorder="1" applyAlignment="1">
      <alignment vertical="center"/>
    </xf>
    <xf numFmtId="0" fontId="70" fillId="0" borderId="0" xfId="2" applyFont="1" applyFill="1" applyAlignment="1">
      <alignment horizontal="left" vertical="center"/>
    </xf>
    <xf numFmtId="0" fontId="6" fillId="12" borderId="0" xfId="2" applyFont="1" applyFill="1" applyAlignment="1">
      <alignment horizontal="left" vertical="center"/>
    </xf>
    <xf numFmtId="0" fontId="6" fillId="0" borderId="0" xfId="2" applyFont="1" applyFill="1" applyAlignment="1">
      <alignment horizontal="left" vertical="center"/>
    </xf>
    <xf numFmtId="0" fontId="15" fillId="6" borderId="53" xfId="2" applyFont="1" applyFill="1" applyBorder="1" applyAlignment="1">
      <alignment vertical="center" wrapText="1"/>
    </xf>
    <xf numFmtId="0" fontId="53" fillId="0" borderId="7" xfId="0" applyFont="1" applyBorder="1" applyAlignment="1">
      <alignment vertical="center" wrapText="1"/>
    </xf>
    <xf numFmtId="0" fontId="10" fillId="0" borderId="7" xfId="2" applyFont="1" applyFill="1" applyBorder="1" applyAlignment="1">
      <alignment vertical="center" wrapText="1"/>
    </xf>
    <xf numFmtId="0" fontId="7" fillId="0" borderId="9" xfId="2" applyFont="1" applyFill="1" applyBorder="1" applyAlignment="1">
      <alignment vertical="center" wrapText="1"/>
    </xf>
    <xf numFmtId="0" fontId="47" fillId="0" borderId="21" xfId="0" applyFont="1" applyBorder="1"/>
    <xf numFmtId="0" fontId="7" fillId="3" borderId="9" xfId="2" applyFont="1" applyFill="1" applyBorder="1" applyAlignment="1">
      <alignment horizontal="center" vertical="center" wrapText="1"/>
    </xf>
    <xf numFmtId="0" fontId="6" fillId="0" borderId="9" xfId="2" applyFont="1" applyFill="1" applyBorder="1" applyAlignment="1">
      <alignment vertical="center"/>
    </xf>
    <xf numFmtId="0" fontId="16" fillId="0" borderId="0" xfId="2" applyFont="1" applyFill="1" applyBorder="1" applyAlignment="1">
      <alignment horizontal="left" vertical="center" wrapText="1"/>
    </xf>
    <xf numFmtId="0" fontId="58" fillId="6" borderId="0" xfId="2" applyFont="1" applyFill="1" applyBorder="1" applyAlignment="1">
      <alignment horizontal="left" vertical="center" wrapText="1" indent="2"/>
    </xf>
    <xf numFmtId="0" fontId="16" fillId="0" borderId="0" xfId="2" applyFont="1" applyFill="1" applyBorder="1" applyAlignment="1">
      <alignment horizontal="left" vertical="center"/>
    </xf>
    <xf numFmtId="0" fontId="10" fillId="6" borderId="0" xfId="2" applyFont="1" applyFill="1" applyBorder="1" applyAlignment="1">
      <alignment horizontal="left" vertical="center"/>
    </xf>
    <xf numFmtId="0" fontId="16" fillId="0" borderId="30" xfId="2" applyFont="1" applyFill="1" applyBorder="1" applyAlignment="1">
      <alignment horizontal="left" vertical="center"/>
    </xf>
    <xf numFmtId="0" fontId="14" fillId="0" borderId="6" xfId="2" applyFont="1" applyFill="1" applyBorder="1" applyAlignment="1">
      <alignment horizontal="left" vertical="center" wrapText="1"/>
    </xf>
    <xf numFmtId="0" fontId="6" fillId="0" borderId="0" xfId="2" applyFont="1" applyFill="1" applyAlignment="1">
      <alignment horizontal="left" vertical="center"/>
    </xf>
    <xf numFmtId="0" fontId="23" fillId="6" borderId="0" xfId="4" applyFont="1" applyFill="1" applyBorder="1" applyAlignment="1">
      <alignment horizontal="center" vertical="center"/>
    </xf>
    <xf numFmtId="0" fontId="24" fillId="6" borderId="0" xfId="2" applyFont="1" applyFill="1" applyBorder="1" applyAlignment="1">
      <alignment vertical="center"/>
    </xf>
    <xf numFmtId="0" fontId="15" fillId="0" borderId="0" xfId="2" applyFont="1" applyFill="1" applyBorder="1" applyAlignment="1">
      <alignment horizontal="left" vertical="center"/>
    </xf>
    <xf numFmtId="0" fontId="10" fillId="0" borderId="0" xfId="2" applyFont="1" applyFill="1" applyBorder="1" applyAlignment="1">
      <alignment vertical="center"/>
    </xf>
    <xf numFmtId="0" fontId="37" fillId="6" borderId="0" xfId="4" applyFont="1" applyFill="1" applyAlignment="1"/>
    <xf numFmtId="0" fontId="39" fillId="3" borderId="0" xfId="4" applyFont="1" applyFill="1" applyBorder="1" applyAlignment="1">
      <alignment horizontal="left" vertical="center" wrapText="1"/>
    </xf>
    <xf numFmtId="0" fontId="15" fillId="6" borderId="0" xfId="2" applyFont="1" applyFill="1" applyBorder="1" applyAlignment="1">
      <alignment horizontal="left" vertical="center" indent="1"/>
    </xf>
    <xf numFmtId="0" fontId="46" fillId="6" borderId="0" xfId="6" applyFont="1" applyFill="1" applyAlignment="1">
      <alignment vertical="center" wrapText="1"/>
    </xf>
    <xf numFmtId="0" fontId="15" fillId="6" borderId="0" xfId="6" applyFont="1" applyFill="1" applyAlignment="1">
      <alignment horizontal="left" vertical="center" wrapText="1" indent="2"/>
    </xf>
    <xf numFmtId="0" fontId="43" fillId="0" borderId="0" xfId="6" applyFont="1" applyAlignment="1"/>
    <xf numFmtId="0" fontId="44" fillId="6" borderId="0" xfId="6" applyFont="1" applyFill="1" applyBorder="1" applyAlignment="1">
      <alignment vertical="center"/>
    </xf>
    <xf numFmtId="0" fontId="0" fillId="0" borderId="0" xfId="0" applyFill="1"/>
    <xf numFmtId="0" fontId="6" fillId="2" borderId="13" xfId="2" applyFont="1" applyFill="1" applyBorder="1" applyAlignment="1">
      <alignment vertical="center"/>
    </xf>
    <xf numFmtId="0" fontId="6" fillId="0" borderId="0" xfId="2" applyFont="1" applyFill="1" applyAlignment="1">
      <alignment horizontal="left" vertical="center"/>
    </xf>
    <xf numFmtId="0" fontId="15" fillId="0" borderId="0" xfId="2" applyFont="1" applyFill="1" applyBorder="1" applyAlignment="1">
      <alignment horizontal="left" vertical="center"/>
    </xf>
    <xf numFmtId="0" fontId="10" fillId="0" borderId="0" xfId="2" applyFont="1" applyFill="1" applyBorder="1" applyAlignment="1">
      <alignment vertical="center"/>
    </xf>
    <xf numFmtId="0" fontId="7" fillId="3" borderId="0" xfId="2" applyFont="1" applyFill="1" applyBorder="1" applyAlignment="1">
      <alignment vertical="center" wrapText="1"/>
    </xf>
    <xf numFmtId="0" fontId="2" fillId="3" borderId="21" xfId="1" applyFill="1" applyBorder="1" applyAlignment="1">
      <alignment vertical="center" wrapText="1"/>
    </xf>
    <xf numFmtId="168" fontId="7" fillId="3" borderId="0" xfId="8" applyNumberFormat="1" applyFont="1" applyFill="1" applyBorder="1" applyAlignment="1">
      <alignment horizontal="right" vertical="center"/>
    </xf>
    <xf numFmtId="0" fontId="15" fillId="2" borderId="0" xfId="2" applyFont="1" applyFill="1" applyBorder="1" applyAlignment="1">
      <alignment horizontal="left" vertical="center" wrapText="1"/>
    </xf>
    <xf numFmtId="0" fontId="2" fillId="3" borderId="39" xfId="1" applyFill="1" applyBorder="1" applyAlignment="1">
      <alignment vertical="center"/>
    </xf>
    <xf numFmtId="0" fontId="10" fillId="3" borderId="51" xfId="2" applyFont="1" applyFill="1" applyBorder="1" applyAlignment="1">
      <alignment vertical="center" wrapText="1"/>
    </xf>
    <xf numFmtId="0" fontId="6" fillId="0" borderId="57" xfId="2" applyFont="1" applyFill="1" applyBorder="1" applyAlignment="1">
      <alignment vertical="center"/>
    </xf>
    <xf numFmtId="0" fontId="6" fillId="0" borderId="58" xfId="2" applyFont="1" applyFill="1" applyBorder="1" applyAlignment="1">
      <alignment vertical="center"/>
    </xf>
    <xf numFmtId="0" fontId="7" fillId="0" borderId="13" xfId="2" applyFont="1" applyFill="1" applyBorder="1" applyAlignment="1">
      <alignment vertical="center" wrapText="1"/>
    </xf>
    <xf numFmtId="0" fontId="7" fillId="3" borderId="51" xfId="2" applyFont="1" applyFill="1" applyBorder="1" applyAlignment="1">
      <alignment vertical="center" wrapText="1"/>
    </xf>
    <xf numFmtId="0" fontId="2" fillId="3" borderId="51" xfId="1" applyFill="1" applyBorder="1" applyAlignment="1">
      <alignment vertical="center" wrapText="1"/>
    </xf>
    <xf numFmtId="0" fontId="10" fillId="3" borderId="53" xfId="2" applyFont="1" applyFill="1" applyBorder="1" applyAlignment="1">
      <alignment vertical="center" wrapText="1"/>
    </xf>
    <xf numFmtId="0" fontId="6" fillId="5" borderId="59" xfId="2" applyFont="1" applyFill="1" applyBorder="1" applyAlignment="1">
      <alignment vertical="center"/>
    </xf>
    <xf numFmtId="0" fontId="6" fillId="5" borderId="0" xfId="2" applyFont="1" applyFill="1" applyBorder="1" applyAlignment="1">
      <alignment vertical="center"/>
    </xf>
    <xf numFmtId="10" fontId="7" fillId="3" borderId="7" xfId="2" applyNumberFormat="1" applyFont="1" applyFill="1" applyBorder="1" applyAlignment="1">
      <alignment vertical="center" wrapText="1"/>
    </xf>
    <xf numFmtId="0" fontId="75" fillId="0" borderId="0" xfId="2" applyFont="1" applyFill="1" applyAlignment="1">
      <alignment horizontal="left" vertical="center"/>
    </xf>
    <xf numFmtId="164" fontId="6" fillId="0" borderId="0" xfId="8" applyFont="1" applyFill="1" applyAlignment="1">
      <alignment horizontal="left" vertical="center"/>
    </xf>
    <xf numFmtId="164" fontId="15" fillId="0" borderId="0" xfId="8" applyFont="1" applyFill="1" applyAlignment="1">
      <alignment horizontal="left" vertical="center"/>
    </xf>
    <xf numFmtId="166" fontId="75" fillId="0" borderId="0" xfId="5" applyNumberFormat="1" applyFont="1" applyFill="1" applyAlignment="1">
      <alignment horizontal="left" vertical="center"/>
    </xf>
    <xf numFmtId="166" fontId="77" fillId="0" borderId="0" xfId="2" applyNumberFormat="1" applyFont="1" applyFill="1" applyAlignment="1">
      <alignment horizontal="left" vertical="center"/>
    </xf>
    <xf numFmtId="166" fontId="75" fillId="0" borderId="0" xfId="2" applyNumberFormat="1" applyFont="1" applyFill="1" applyAlignment="1">
      <alignment horizontal="left" vertical="center"/>
    </xf>
    <xf numFmtId="0" fontId="6" fillId="0" borderId="0" xfId="2" applyFont="1" applyFill="1" applyAlignment="1">
      <alignment horizontal="left" vertical="center" wrapText="1"/>
    </xf>
    <xf numFmtId="166" fontId="2" fillId="0" borderId="0" xfId="1" applyNumberFormat="1" applyFill="1" applyAlignment="1">
      <alignment horizontal="left" vertical="center"/>
    </xf>
    <xf numFmtId="166" fontId="15" fillId="0" borderId="0" xfId="8" applyNumberFormat="1" applyFont="1" applyFill="1" applyAlignment="1">
      <alignment horizontal="left" vertical="center"/>
    </xf>
    <xf numFmtId="166" fontId="15" fillId="0" borderId="0" xfId="1" applyNumberFormat="1" applyFont="1" applyFill="1" applyAlignment="1">
      <alignment horizontal="left" vertical="center"/>
    </xf>
    <xf numFmtId="0" fontId="76" fillId="0" borderId="0" xfId="6" applyFont="1"/>
    <xf numFmtId="0" fontId="6" fillId="0" borderId="0" xfId="0" applyFont="1" applyAlignment="1">
      <alignment vertical="center"/>
    </xf>
    <xf numFmtId="0" fontId="6"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horizontal="left" vertical="center" wrapText="1"/>
    </xf>
    <xf numFmtId="0" fontId="6" fillId="0" borderId="0" xfId="0" applyFont="1"/>
    <xf numFmtId="165" fontId="15" fillId="0" borderId="0" xfId="8" applyNumberFormat="1" applyFont="1" applyFill="1" applyAlignment="1">
      <alignment horizontal="right" vertical="center"/>
    </xf>
    <xf numFmtId="170" fontId="15" fillId="0" borderId="0" xfId="8" applyNumberFormat="1" applyFont="1" applyFill="1" applyAlignment="1">
      <alignment horizontal="right" vertical="center"/>
    </xf>
    <xf numFmtId="166" fontId="15" fillId="0" borderId="0" xfId="8" applyNumberFormat="1" applyFont="1" applyFill="1" applyAlignment="1">
      <alignment horizontal="right" vertical="center"/>
    </xf>
    <xf numFmtId="0" fontId="78" fillId="0" borderId="23" xfId="2" applyFont="1" applyFill="1" applyBorder="1" applyAlignment="1" applyProtection="1">
      <alignment vertical="center"/>
      <protection locked="0"/>
    </xf>
    <xf numFmtId="0" fontId="75" fillId="0" borderId="24" xfId="2" applyFont="1" applyFill="1" applyBorder="1" applyAlignment="1">
      <alignment horizontal="left" vertical="center"/>
    </xf>
    <xf numFmtId="0" fontId="75" fillId="0" borderId="25" xfId="2" applyFont="1" applyFill="1" applyBorder="1" applyAlignment="1">
      <alignment vertical="center"/>
    </xf>
    <xf numFmtId="0" fontId="75" fillId="0" borderId="26" xfId="2" applyFont="1" applyFill="1" applyBorder="1" applyAlignment="1">
      <alignment horizontal="left" vertical="center"/>
    </xf>
    <xf numFmtId="0" fontId="79" fillId="0" borderId="0" xfId="7" applyNumberFormat="1" applyFont="1"/>
    <xf numFmtId="0" fontId="14" fillId="0" borderId="0" xfId="0" applyFont="1"/>
    <xf numFmtId="164" fontId="6" fillId="0" borderId="0" xfId="8" applyFont="1"/>
    <xf numFmtId="164" fontId="6" fillId="0" borderId="0" xfId="8" applyFont="1" applyAlignment="1">
      <alignment horizontal="right"/>
    </xf>
    <xf numFmtId="0" fontId="15" fillId="6" borderId="0" xfId="0" applyFont="1" applyFill="1" applyBorder="1"/>
    <xf numFmtId="164" fontId="15" fillId="6" borderId="35" xfId="8" applyFont="1" applyFill="1" applyBorder="1" applyAlignment="1">
      <alignment horizontal="left" vertical="center"/>
    </xf>
    <xf numFmtId="0" fontId="15" fillId="6" borderId="0" xfId="2" applyFont="1" applyFill="1" applyBorder="1" applyAlignment="1">
      <alignment horizontal="left" vertical="center" indent="1"/>
    </xf>
    <xf numFmtId="0" fontId="76" fillId="0" borderId="0" xfId="6" applyNumberFormat="1" applyFont="1"/>
    <xf numFmtId="166" fontId="6" fillId="0" borderId="0" xfId="8" applyNumberFormat="1" applyFont="1"/>
    <xf numFmtId="171" fontId="6" fillId="0" borderId="0" xfId="8" applyNumberFormat="1" applyFont="1"/>
    <xf numFmtId="166" fontId="6" fillId="0" borderId="0" xfId="0" applyNumberFormat="1" applyFont="1"/>
    <xf numFmtId="0" fontId="14" fillId="6" borderId="11" xfId="2" applyFont="1" applyFill="1" applyBorder="1" applyAlignment="1">
      <alignment horizontal="left" vertical="center"/>
    </xf>
    <xf numFmtId="164" fontId="14" fillId="6" borderId="11" xfId="8" applyFont="1" applyFill="1" applyBorder="1" applyAlignment="1">
      <alignment horizontal="left" vertical="center"/>
    </xf>
    <xf numFmtId="0" fontId="15" fillId="6" borderId="0" xfId="2" applyFont="1" applyFill="1" applyBorder="1" applyAlignment="1">
      <alignment horizontal="center" vertical="center"/>
    </xf>
    <xf numFmtId="164" fontId="15" fillId="6" borderId="0" xfId="8" applyFont="1" applyFill="1" applyBorder="1" applyAlignment="1">
      <alignment horizontal="center" vertical="center"/>
    </xf>
    <xf numFmtId="164" fontId="15" fillId="6" borderId="0" xfId="8" applyFont="1" applyFill="1" applyBorder="1" applyAlignment="1">
      <alignment horizontal="right" vertical="center" indent="1"/>
    </xf>
    <xf numFmtId="0" fontId="15" fillId="6" borderId="0" xfId="2" applyFont="1" applyFill="1" applyBorder="1" applyAlignment="1">
      <alignment vertical="center"/>
    </xf>
    <xf numFmtId="164" fontId="15" fillId="6" borderId="0" xfId="8" applyFont="1" applyFill="1" applyBorder="1" applyAlignment="1">
      <alignment horizontal="right" vertical="center"/>
    </xf>
    <xf numFmtId="0" fontId="15" fillId="6" borderId="35" xfId="2" applyFont="1" applyFill="1" applyBorder="1" applyAlignment="1">
      <alignment horizontal="center" vertical="center"/>
    </xf>
    <xf numFmtId="0" fontId="15" fillId="6" borderId="0" xfId="2" applyFont="1" applyFill="1" applyBorder="1" applyAlignment="1">
      <alignment horizontal="left" vertical="center"/>
    </xf>
    <xf numFmtId="164" fontId="15" fillId="6" borderId="0" xfId="8" applyFont="1" applyFill="1" applyBorder="1" applyAlignment="1">
      <alignment horizontal="left" vertical="center"/>
    </xf>
    <xf numFmtId="0" fontId="38" fillId="6" borderId="0" xfId="0" applyFont="1" applyFill="1" applyBorder="1" applyAlignment="1">
      <alignment vertical="center"/>
    </xf>
    <xf numFmtId="0" fontId="14" fillId="6" borderId="0" xfId="0" applyFont="1" applyFill="1" applyBorder="1" applyAlignment="1">
      <alignment vertical="center"/>
    </xf>
    <xf numFmtId="43" fontId="15" fillId="6" borderId="0" xfId="2" applyNumberFormat="1" applyFont="1" applyFill="1" applyBorder="1" applyAlignment="1">
      <alignment horizontal="left" vertical="center"/>
    </xf>
    <xf numFmtId="0" fontId="14" fillId="6" borderId="18" xfId="2" applyFont="1" applyFill="1" applyBorder="1" applyAlignment="1">
      <alignment horizontal="left" vertical="center"/>
    </xf>
    <xf numFmtId="164" fontId="14" fillId="6" borderId="18" xfId="8" applyFont="1" applyFill="1" applyBorder="1" applyAlignment="1">
      <alignment horizontal="left" vertical="center"/>
    </xf>
    <xf numFmtId="0" fontId="15" fillId="6" borderId="18" xfId="2" applyFont="1" applyFill="1" applyBorder="1" applyAlignment="1">
      <alignment horizontal="left" vertical="center"/>
    </xf>
    <xf numFmtId="164" fontId="15" fillId="6" borderId="18" xfId="8" applyFont="1" applyFill="1" applyBorder="1" applyAlignment="1">
      <alignment horizontal="left" vertical="center"/>
    </xf>
    <xf numFmtId="0" fontId="15" fillId="6" borderId="18" xfId="0" applyFont="1" applyFill="1" applyBorder="1"/>
    <xf numFmtId="0" fontId="14" fillId="6" borderId="0" xfId="2" applyFont="1" applyFill="1" applyBorder="1" applyAlignment="1">
      <alignment horizontal="left" vertical="center" indent="1"/>
    </xf>
    <xf numFmtId="43" fontId="15" fillId="6" borderId="0" xfId="2" applyNumberFormat="1" applyFont="1" applyFill="1" applyBorder="1" applyAlignment="1">
      <alignment horizontal="left" vertical="center" indent="1"/>
    </xf>
    <xf numFmtId="164" fontId="7" fillId="3" borderId="7" xfId="8" applyFont="1" applyFill="1" applyBorder="1" applyAlignment="1">
      <alignment vertical="center" wrapText="1"/>
    </xf>
    <xf numFmtId="167" fontId="8" fillId="13" borderId="0" xfId="2" applyNumberFormat="1" applyFont="1" applyFill="1" applyBorder="1" applyAlignment="1">
      <alignment vertical="center"/>
    </xf>
    <xf numFmtId="0" fontId="7" fillId="13" borderId="7" xfId="2" applyFont="1" applyFill="1" applyBorder="1" applyAlignment="1">
      <alignment vertical="center" wrapText="1"/>
    </xf>
    <xf numFmtId="0" fontId="6" fillId="2" borderId="13" xfId="2" applyFont="1" applyFill="1" applyBorder="1" applyAlignment="1">
      <alignment vertical="center"/>
    </xf>
    <xf numFmtId="0" fontId="6" fillId="0" borderId="0" xfId="2" applyFont="1" applyFill="1" applyAlignment="1">
      <alignment horizontal="left" vertical="center"/>
    </xf>
    <xf numFmtId="0" fontId="7" fillId="3" borderId="7" xfId="2" applyFont="1" applyFill="1" applyBorder="1" applyAlignment="1">
      <alignment horizontal="left" vertical="center" wrapText="1"/>
    </xf>
    <xf numFmtId="0" fontId="6" fillId="0" borderId="57" xfId="2" applyFont="1" applyFill="1" applyBorder="1" applyAlignment="1">
      <alignment horizontal="left" vertical="center"/>
    </xf>
    <xf numFmtId="0" fontId="6" fillId="0" borderId="58" xfId="2" applyFont="1" applyFill="1" applyBorder="1" applyAlignment="1">
      <alignment horizontal="left" vertical="center"/>
    </xf>
    <xf numFmtId="0" fontId="10" fillId="3" borderId="7" xfId="2" applyFont="1" applyFill="1" applyBorder="1" applyAlignment="1">
      <alignment vertical="center" wrapText="1"/>
    </xf>
    <xf numFmtId="0" fontId="6" fillId="0" borderId="60" xfId="2" applyFont="1" applyFill="1" applyBorder="1" applyAlignment="1">
      <alignment horizontal="left" vertical="center"/>
    </xf>
    <xf numFmtId="166" fontId="10" fillId="3" borderId="7" xfId="8" applyNumberFormat="1" applyFont="1" applyFill="1" applyBorder="1" applyAlignment="1">
      <alignment horizontal="right" vertical="center" wrapText="1"/>
    </xf>
    <xf numFmtId="164" fontId="10" fillId="3" borderId="7" xfId="8" applyFont="1" applyFill="1" applyBorder="1" applyAlignment="1">
      <alignment horizontal="right" vertical="center" wrapText="1"/>
    </xf>
    <xf numFmtId="164" fontId="10" fillId="3" borderId="57" xfId="8" applyFont="1" applyFill="1" applyBorder="1" applyAlignment="1">
      <alignment horizontal="right" vertical="center" wrapText="1"/>
    </xf>
    <xf numFmtId="0" fontId="7" fillId="3" borderId="58" xfId="2" applyFont="1" applyFill="1" applyBorder="1" applyAlignment="1">
      <alignment vertical="center" wrapText="1"/>
    </xf>
    <xf numFmtId="0" fontId="6" fillId="0" borderId="61" xfId="2" applyFont="1" applyFill="1" applyBorder="1" applyAlignment="1">
      <alignment horizontal="left" vertical="center"/>
    </xf>
    <xf numFmtId="0" fontId="7" fillId="3" borderId="57" xfId="2" applyFont="1" applyFill="1" applyBorder="1" applyAlignment="1">
      <alignment horizontal="center" vertical="center" wrapText="1"/>
    </xf>
    <xf numFmtId="0" fontId="6" fillId="0" borderId="62" xfId="2" applyFont="1" applyFill="1" applyBorder="1" applyAlignment="1">
      <alignment vertical="center"/>
    </xf>
    <xf numFmtId="0" fontId="6" fillId="0" borderId="0" xfId="2" applyFont="1" applyFill="1" applyBorder="1" applyAlignment="1">
      <alignment vertical="center"/>
    </xf>
    <xf numFmtId="0" fontId="6" fillId="0" borderId="66" xfId="2" applyFont="1" applyFill="1" applyBorder="1" applyAlignment="1">
      <alignment horizontal="left" vertical="center"/>
    </xf>
    <xf numFmtId="0" fontId="9" fillId="0" borderId="67" xfId="1" applyFont="1" applyFill="1" applyBorder="1" applyAlignment="1">
      <alignment horizontal="left" vertical="center" wrapText="1"/>
    </xf>
    <xf numFmtId="0" fontId="6" fillId="0" borderId="67" xfId="2" applyFont="1" applyFill="1" applyBorder="1" applyAlignment="1">
      <alignment horizontal="left" vertical="center"/>
    </xf>
    <xf numFmtId="0" fontId="6" fillId="0" borderId="67" xfId="2" applyFont="1" applyFill="1" applyBorder="1" applyAlignment="1">
      <alignment vertical="center"/>
    </xf>
    <xf numFmtId="0" fontId="10" fillId="3" borderId="7" xfId="2" applyFont="1" applyFill="1" applyBorder="1" applyAlignment="1">
      <alignment horizontal="left" vertical="center" wrapText="1" indent="3"/>
    </xf>
    <xf numFmtId="2" fontId="7" fillId="3" borderId="7" xfId="2" applyNumberFormat="1" applyFont="1" applyFill="1" applyBorder="1" applyAlignment="1">
      <alignment vertical="center" wrapText="1"/>
    </xf>
    <xf numFmtId="164" fontId="7" fillId="3" borderId="54" xfId="8" applyFont="1" applyFill="1" applyBorder="1" applyAlignment="1">
      <alignment vertical="center" wrapText="1"/>
    </xf>
    <xf numFmtId="164" fontId="7" fillId="3" borderId="57" xfId="8" applyFont="1" applyFill="1" applyBorder="1" applyAlignment="1">
      <alignment vertical="center" wrapText="1"/>
    </xf>
    <xf numFmtId="164" fontId="7" fillId="3" borderId="7" xfId="8" applyFont="1" applyFill="1" applyBorder="1" applyAlignment="1">
      <alignment horizontal="right" vertical="center" wrapText="1"/>
    </xf>
    <xf numFmtId="0" fontId="14" fillId="0" borderId="7" xfId="2" applyFont="1" applyFill="1" applyBorder="1" applyAlignment="1">
      <alignment horizontal="left" vertical="center" wrapText="1"/>
    </xf>
    <xf numFmtId="0" fontId="2" fillId="3" borderId="7" xfId="1" applyFill="1" applyBorder="1" applyAlignment="1">
      <alignment vertical="center" wrapText="1"/>
    </xf>
    <xf numFmtId="0" fontId="10" fillId="3" borderId="57" xfId="2" applyFont="1" applyFill="1" applyBorder="1" applyAlignment="1">
      <alignment vertical="center" wrapText="1"/>
    </xf>
    <xf numFmtId="0" fontId="3" fillId="0" borderId="58" xfId="2" applyFont="1" applyFill="1" applyBorder="1" applyAlignment="1">
      <alignment horizontal="left" vertical="center"/>
    </xf>
    <xf numFmtId="0" fontId="17" fillId="0" borderId="58" xfId="2" applyFont="1" applyFill="1" applyBorder="1" applyAlignment="1">
      <alignment horizontal="left" vertical="center" wrapText="1"/>
    </xf>
    <xf numFmtId="0" fontId="17" fillId="0" borderId="61" xfId="2" applyFont="1" applyFill="1" applyBorder="1" applyAlignment="1">
      <alignment horizontal="left" vertical="center" wrapText="1"/>
    </xf>
    <xf numFmtId="164" fontId="10" fillId="3" borderId="7" xfId="8" applyFont="1" applyFill="1" applyBorder="1" applyAlignment="1">
      <alignment vertical="center" wrapText="1"/>
    </xf>
    <xf numFmtId="0" fontId="42" fillId="0" borderId="7" xfId="0" applyFont="1" applyBorder="1" applyAlignment="1">
      <alignment horizontal="left" vertical="center" wrapText="1"/>
    </xf>
    <xf numFmtId="0" fontId="47" fillId="0" borderId="58" xfId="0" applyFont="1" applyBorder="1"/>
    <xf numFmtId="0" fontId="14" fillId="0" borderId="7" xfId="2" applyFont="1" applyFill="1" applyBorder="1" applyAlignment="1">
      <alignment horizontal="left" vertical="center"/>
    </xf>
    <xf numFmtId="0" fontId="7" fillId="13" borderId="51" xfId="2" applyFont="1" applyFill="1" applyBorder="1" applyAlignment="1">
      <alignment vertical="center" wrapText="1"/>
    </xf>
    <xf numFmtId="0" fontId="15" fillId="3" borderId="51" xfId="2" applyFont="1" applyFill="1" applyBorder="1" applyAlignment="1">
      <alignment vertical="center" wrapText="1"/>
    </xf>
    <xf numFmtId="0" fontId="2" fillId="3" borderId="7" xfId="1" applyFill="1" applyBorder="1" applyAlignment="1">
      <alignment horizontal="center" vertical="center" wrapText="1"/>
    </xf>
    <xf numFmtId="0" fontId="10" fillId="13" borderId="7" xfId="2" applyFont="1" applyFill="1" applyBorder="1" applyAlignment="1">
      <alignment vertical="center" wrapText="1"/>
    </xf>
    <xf numFmtId="0" fontId="10" fillId="3" borderId="63" xfId="2" applyFont="1" applyFill="1" applyBorder="1" applyAlignment="1">
      <alignment horizontal="left" vertical="center" wrapText="1"/>
    </xf>
    <xf numFmtId="0" fontId="10" fillId="3" borderId="64" xfId="2" applyFont="1" applyFill="1" applyBorder="1" applyAlignment="1">
      <alignment horizontal="left" vertical="center" wrapText="1"/>
    </xf>
    <xf numFmtId="0" fontId="7" fillId="3" borderId="15" xfId="2" applyFont="1" applyFill="1" applyBorder="1" applyAlignment="1">
      <alignment horizontal="left" vertical="center" wrapText="1"/>
    </xf>
    <xf numFmtId="0" fontId="10" fillId="3" borderId="7" xfId="2" applyFont="1" applyFill="1" applyBorder="1" applyAlignment="1">
      <alignment horizontal="left" vertical="center" wrapText="1"/>
    </xf>
    <xf numFmtId="0" fontId="6" fillId="0" borderId="0" xfId="6" applyFont="1" applyFill="1"/>
    <xf numFmtId="0" fontId="76" fillId="0" borderId="0" xfId="6" applyFont="1" applyFill="1"/>
    <xf numFmtId="164" fontId="7" fillId="13" borderId="7" xfId="8" applyFont="1" applyFill="1" applyBorder="1" applyAlignment="1">
      <alignment horizontal="right" vertical="center" wrapText="1"/>
    </xf>
    <xf numFmtId="164" fontId="7" fillId="13" borderId="7" xfId="8" applyFont="1" applyFill="1" applyBorder="1" applyAlignment="1">
      <alignment vertical="center" wrapText="1"/>
    </xf>
    <xf numFmtId="0" fontId="16" fillId="0" borderId="0" xfId="2" applyFont="1" applyFill="1" applyBorder="1" applyAlignment="1">
      <alignment horizontal="left" vertical="center" wrapText="1"/>
    </xf>
    <xf numFmtId="0" fontId="58" fillId="6" borderId="0" xfId="2" applyFont="1" applyFill="1" applyBorder="1" applyAlignment="1">
      <alignment horizontal="left" vertical="center" wrapText="1" indent="2"/>
    </xf>
    <xf numFmtId="0" fontId="47" fillId="6" borderId="0" xfId="0" applyFont="1" applyFill="1" applyAlignment="1">
      <alignment wrapText="1"/>
    </xf>
    <xf numFmtId="0" fontId="47" fillId="6" borderId="0" xfId="0" applyFont="1" applyFill="1" applyAlignment="1"/>
    <xf numFmtId="0" fontId="17" fillId="6" borderId="51" xfId="2" applyFont="1" applyFill="1" applyBorder="1" applyAlignment="1">
      <alignment horizontal="left" vertical="center" wrapText="1"/>
    </xf>
    <xf numFmtId="0" fontId="61" fillId="0" borderId="0" xfId="6" applyFont="1" applyFill="1" applyBorder="1" applyAlignment="1">
      <alignment vertical="center"/>
    </xf>
    <xf numFmtId="0" fontId="16" fillId="0" borderId="0" xfId="2" applyFont="1" applyFill="1" applyBorder="1" applyAlignment="1">
      <alignment horizontal="left" vertical="center"/>
    </xf>
    <xf numFmtId="0" fontId="60" fillId="0" borderId="0" xfId="4" applyFont="1" applyFill="1" applyBorder="1" applyAlignment="1">
      <alignment horizontal="center" vertical="center"/>
    </xf>
    <xf numFmtId="0" fontId="10" fillId="6" borderId="0" xfId="2" applyFont="1" applyFill="1" applyBorder="1" applyAlignment="1">
      <alignment horizontal="left" vertical="center"/>
    </xf>
    <xf numFmtId="0" fontId="19" fillId="6" borderId="0" xfId="2" applyFont="1" applyFill="1" applyAlignment="1">
      <alignment horizontal="left" vertical="center"/>
    </xf>
    <xf numFmtId="0" fontId="8" fillId="6" borderId="0" xfId="2" applyFont="1" applyFill="1" applyBorder="1" applyAlignment="1">
      <alignment horizontal="left" vertical="center" wrapText="1" indent="3"/>
    </xf>
    <xf numFmtId="0" fontId="15" fillId="6" borderId="0" xfId="2" applyFont="1" applyFill="1" applyBorder="1" applyAlignment="1">
      <alignment horizontal="left" vertical="center" wrapText="1" indent="3"/>
    </xf>
    <xf numFmtId="0" fontId="36" fillId="6" borderId="0" xfId="4" applyFont="1" applyFill="1" applyAlignment="1"/>
    <xf numFmtId="0" fontId="10" fillId="0" borderId="45" xfId="2" applyFont="1" applyFill="1" applyBorder="1" applyAlignment="1">
      <alignment vertical="center"/>
    </xf>
    <xf numFmtId="0" fontId="23" fillId="6" borderId="46" xfId="4" applyFont="1" applyFill="1" applyBorder="1" applyAlignment="1">
      <alignment horizontal="center" vertical="center"/>
    </xf>
    <xf numFmtId="0" fontId="23" fillId="6" borderId="47" xfId="4" applyFont="1" applyFill="1" applyBorder="1" applyAlignment="1">
      <alignment horizontal="center" vertical="center"/>
    </xf>
    <xf numFmtId="0" fontId="23" fillId="6" borderId="48" xfId="4" applyFont="1" applyFill="1" applyBorder="1" applyAlignment="1">
      <alignment horizontal="center" vertical="center"/>
    </xf>
    <xf numFmtId="0" fontId="10" fillId="0" borderId="49" xfId="2" applyFont="1" applyFill="1" applyBorder="1" applyAlignment="1">
      <alignment vertical="center"/>
    </xf>
    <xf numFmtId="0" fontId="16" fillId="0" borderId="30" xfId="2" applyFont="1" applyFill="1" applyBorder="1" applyAlignment="1">
      <alignment horizontal="left" vertical="center"/>
    </xf>
    <xf numFmtId="0" fontId="14" fillId="0" borderId="6" xfId="2" applyFont="1" applyFill="1" applyBorder="1" applyAlignment="1">
      <alignment horizontal="left" vertical="center" wrapText="1"/>
    </xf>
    <xf numFmtId="0" fontId="42" fillId="0" borderId="6" xfId="0" applyFont="1" applyBorder="1" applyAlignment="1">
      <alignment wrapText="1"/>
    </xf>
    <xf numFmtId="0" fontId="6" fillId="2" borderId="13" xfId="2" applyFont="1" applyFill="1" applyBorder="1" applyAlignment="1">
      <alignment horizontal="left" vertical="center"/>
    </xf>
    <xf numFmtId="0" fontId="47" fillId="0" borderId="14" xfId="0" applyFont="1" applyBorder="1" applyAlignment="1">
      <alignment horizontal="left" vertical="center"/>
    </xf>
    <xf numFmtId="0" fontId="47" fillId="0" borderId="15" xfId="0" applyFont="1" applyBorder="1" applyAlignment="1">
      <alignment horizontal="left" vertical="center"/>
    </xf>
    <xf numFmtId="0" fontId="14" fillId="0" borderId="6" xfId="2" applyFont="1" applyFill="1" applyBorder="1" applyAlignment="1">
      <alignment vertical="center" wrapText="1"/>
    </xf>
    <xf numFmtId="0" fontId="42" fillId="0" borderId="6" xfId="0" applyFont="1" applyBorder="1" applyAlignment="1">
      <alignment vertical="center" wrapText="1"/>
    </xf>
    <xf numFmtId="0" fontId="6" fillId="2" borderId="13" xfId="2" applyFont="1" applyFill="1" applyBorder="1" applyAlignment="1">
      <alignment vertical="center"/>
    </xf>
    <xf numFmtId="0" fontId="47" fillId="0" borderId="14" xfId="0" applyFont="1" applyBorder="1" applyAlignment="1">
      <alignment vertical="center"/>
    </xf>
    <xf numFmtId="0" fontId="47" fillId="0" borderId="15" xfId="0" applyFont="1" applyBorder="1" applyAlignment="1">
      <alignment vertical="center"/>
    </xf>
    <xf numFmtId="0" fontId="47" fillId="0" borderId="6" xfId="0" applyFont="1" applyBorder="1" applyAlignment="1">
      <alignment horizontal="left" vertical="center" wrapText="1"/>
    </xf>
    <xf numFmtId="0" fontId="42" fillId="0" borderId="6" xfId="0" applyFont="1" applyBorder="1" applyAlignment="1">
      <alignment horizontal="left" vertical="center" wrapText="1"/>
    </xf>
    <xf numFmtId="0" fontId="6" fillId="2" borderId="54" xfId="2" applyFont="1" applyFill="1" applyBorder="1" applyAlignment="1">
      <alignment horizontal="center" vertical="center"/>
    </xf>
    <xf numFmtId="0" fontId="6" fillId="2" borderId="55" xfId="2" applyFont="1" applyFill="1" applyBorder="1" applyAlignment="1">
      <alignment horizontal="center" vertical="center"/>
    </xf>
    <xf numFmtId="0" fontId="6" fillId="2" borderId="56" xfId="2" applyFont="1" applyFill="1" applyBorder="1" applyAlignment="1">
      <alignment horizontal="center" vertical="center"/>
    </xf>
    <xf numFmtId="0" fontId="14" fillId="0" borderId="7" xfId="2" applyFont="1" applyFill="1" applyBorder="1" applyAlignment="1">
      <alignment horizontal="left" vertical="center" wrapText="1"/>
    </xf>
    <xf numFmtId="0" fontId="42" fillId="0" borderId="7" xfId="0" applyFont="1" applyBorder="1" applyAlignment="1">
      <alignment horizontal="left" vertical="center" wrapText="1"/>
    </xf>
    <xf numFmtId="0" fontId="6" fillId="2" borderId="19" xfId="2" applyFont="1" applyFill="1" applyBorder="1" applyAlignment="1">
      <alignment vertical="center"/>
    </xf>
    <xf numFmtId="0" fontId="47" fillId="0" borderId="65" xfId="0" applyFont="1" applyBorder="1" applyAlignment="1">
      <alignment vertical="center"/>
    </xf>
    <xf numFmtId="0" fontId="47" fillId="0" borderId="68" xfId="0" applyFont="1" applyBorder="1" applyAlignment="1">
      <alignment vertical="center"/>
    </xf>
    <xf numFmtId="0" fontId="6" fillId="5" borderId="59" xfId="2" applyFont="1" applyFill="1" applyBorder="1" applyAlignment="1">
      <alignment horizontal="center" vertical="center"/>
    </xf>
    <xf numFmtId="0" fontId="6" fillId="5" borderId="0" xfId="2" applyFont="1" applyFill="1" applyBorder="1" applyAlignment="1">
      <alignment horizontal="center" vertical="center"/>
    </xf>
    <xf numFmtId="0" fontId="6" fillId="2" borderId="59" xfId="2" applyFont="1" applyFill="1" applyBorder="1" applyAlignment="1">
      <alignment horizontal="center" vertical="center"/>
    </xf>
    <xf numFmtId="0" fontId="6" fillId="2" borderId="0" xfId="2" applyFont="1" applyFill="1" applyBorder="1" applyAlignment="1">
      <alignment horizontal="center" vertical="center"/>
    </xf>
    <xf numFmtId="0" fontId="6" fillId="0" borderId="0" xfId="2" applyFont="1" applyFill="1" applyAlignment="1">
      <alignment horizontal="left" vertical="center"/>
    </xf>
    <xf numFmtId="0" fontId="27" fillId="7" borderId="17" xfId="2" applyNumberFormat="1" applyFont="1" applyFill="1" applyBorder="1" applyAlignment="1">
      <alignment horizontal="left" vertical="center"/>
    </xf>
    <xf numFmtId="0" fontId="27" fillId="7" borderId="18" xfId="2" applyNumberFormat="1" applyFont="1" applyFill="1" applyBorder="1" applyAlignment="1">
      <alignment horizontal="left" vertical="center"/>
    </xf>
    <xf numFmtId="0" fontId="27" fillId="7" borderId="19" xfId="2" applyNumberFormat="1" applyFont="1" applyFill="1" applyBorder="1" applyAlignment="1">
      <alignment horizontal="left" vertical="center"/>
    </xf>
    <xf numFmtId="0" fontId="26" fillId="3" borderId="0" xfId="2" applyFont="1" applyFill="1" applyBorder="1" applyAlignment="1">
      <alignment vertical="center"/>
    </xf>
    <xf numFmtId="0" fontId="23" fillId="6" borderId="27" xfId="4" applyFont="1" applyFill="1" applyBorder="1" applyAlignment="1">
      <alignment horizontal="center" vertical="center"/>
    </xf>
    <xf numFmtId="0" fontId="23" fillId="6" borderId="28" xfId="4" applyFont="1" applyFill="1" applyBorder="1" applyAlignment="1">
      <alignment horizontal="center" vertical="center"/>
    </xf>
    <xf numFmtId="0" fontId="23" fillId="6" borderId="29" xfId="4" applyFont="1" applyFill="1" applyBorder="1" applyAlignment="1">
      <alignment horizontal="center" vertical="center"/>
    </xf>
    <xf numFmtId="0" fontId="23" fillId="6" borderId="0" xfId="4" applyFont="1" applyFill="1" applyBorder="1" applyAlignment="1">
      <alignment horizontal="center" vertical="center"/>
    </xf>
    <xf numFmtId="0" fontId="10" fillId="12" borderId="0" xfId="2" applyFont="1" applyFill="1" applyBorder="1" applyAlignment="1">
      <alignment horizontal="left" vertical="center"/>
    </xf>
    <xf numFmtId="0" fontId="6" fillId="6" borderId="0" xfId="0" applyFont="1" applyFill="1" applyAlignment="1"/>
    <xf numFmtId="0" fontId="24" fillId="6" borderId="0" xfId="2" applyFont="1" applyFill="1" applyBorder="1" applyAlignment="1">
      <alignment vertical="center"/>
    </xf>
    <xf numFmtId="0" fontId="25" fillId="6" borderId="0" xfId="2" applyFont="1" applyFill="1" applyBorder="1" applyAlignment="1">
      <alignment horizontal="left" vertical="center"/>
    </xf>
    <xf numFmtId="0" fontId="15" fillId="0" borderId="0" xfId="2" applyFont="1" applyFill="1" applyBorder="1" applyAlignment="1">
      <alignment horizontal="left" vertical="center"/>
    </xf>
    <xf numFmtId="0" fontId="22" fillId="6" borderId="0" xfId="4" applyFont="1" applyFill="1" applyAlignment="1"/>
    <xf numFmtId="0" fontId="37" fillId="6" borderId="32" xfId="4" applyFont="1" applyFill="1" applyBorder="1" applyAlignment="1">
      <alignment horizontal="left" vertical="center" wrapText="1"/>
    </xf>
    <xf numFmtId="0" fontId="39" fillId="3" borderId="0" xfId="4" applyFont="1" applyFill="1" applyBorder="1" applyAlignment="1">
      <alignment horizontal="left" vertical="center" wrapText="1"/>
    </xf>
    <xf numFmtId="0" fontId="39" fillId="3" borderId="32" xfId="4" applyFont="1" applyFill="1" applyBorder="1" applyAlignment="1">
      <alignment horizontal="left" vertical="center" wrapText="1"/>
    </xf>
    <xf numFmtId="0" fontId="19" fillId="6" borderId="0" xfId="6" applyFont="1" applyFill="1" applyAlignment="1">
      <alignment vertical="center" wrapText="1"/>
    </xf>
    <xf numFmtId="0" fontId="15" fillId="6" borderId="0" xfId="6" applyFont="1" applyFill="1" applyAlignment="1">
      <alignment horizontal="left" vertical="center" wrapText="1"/>
    </xf>
    <xf numFmtId="0" fontId="7" fillId="0" borderId="24" xfId="2" applyFont="1" applyFill="1" applyBorder="1" applyAlignment="1" applyProtection="1">
      <alignment vertical="center"/>
      <protection locked="0"/>
    </xf>
    <xf numFmtId="0" fontId="10" fillId="0" borderId="0" xfId="2" applyFont="1" applyFill="1" applyBorder="1" applyAlignment="1">
      <alignment vertical="center"/>
    </xf>
    <xf numFmtId="0" fontId="10" fillId="0" borderId="36" xfId="2" applyFont="1" applyFill="1" applyBorder="1" applyAlignment="1">
      <alignment vertical="center"/>
    </xf>
    <xf numFmtId="0" fontId="8" fillId="6" borderId="0" xfId="6" applyFont="1" applyFill="1" applyAlignment="1">
      <alignment horizontal="left" vertical="center" wrapText="1" indent="3"/>
    </xf>
    <xf numFmtId="0" fontId="15" fillId="6" borderId="0" xfId="6" applyFont="1" applyFill="1" applyAlignment="1">
      <alignment horizontal="left" vertical="center" wrapText="1" indent="3"/>
    </xf>
    <xf numFmtId="0" fontId="8" fillId="6" borderId="0" xfId="2" applyFont="1" applyFill="1" applyAlignment="1">
      <alignment horizontal="left" vertical="center" wrapText="1" indent="3"/>
    </xf>
    <xf numFmtId="0" fontId="8" fillId="6" borderId="0" xfId="4" applyFont="1" applyFill="1" applyAlignment="1"/>
    <xf numFmtId="0" fontId="37" fillId="6" borderId="0" xfId="4" applyFont="1" applyFill="1" applyAlignment="1"/>
    <xf numFmtId="0" fontId="38" fillId="6" borderId="0" xfId="6" applyFont="1" applyFill="1" applyBorder="1" applyAlignment="1">
      <alignment vertical="center"/>
    </xf>
    <xf numFmtId="0" fontId="8" fillId="6" borderId="0" xfId="6" applyFont="1" applyFill="1" applyAlignment="1">
      <alignment horizontal="left" vertical="center" wrapText="1"/>
    </xf>
    <xf numFmtId="0" fontId="8" fillId="6" borderId="0" xfId="6" applyFont="1" applyFill="1" applyAlignment="1">
      <alignment horizontal="left" vertical="top" wrapText="1" indent="3"/>
    </xf>
    <xf numFmtId="0" fontId="10" fillId="0" borderId="24" xfId="2" applyFont="1" applyFill="1" applyBorder="1" applyAlignment="1">
      <alignment vertical="center"/>
    </xf>
    <xf numFmtId="0" fontId="44" fillId="6" borderId="0" xfId="0" applyFont="1" applyFill="1" applyBorder="1" applyAlignment="1">
      <alignment vertical="center"/>
    </xf>
    <xf numFmtId="0" fontId="15" fillId="6" borderId="0" xfId="2" applyFont="1" applyFill="1" applyBorder="1" applyAlignment="1">
      <alignment horizontal="left" vertical="center" indent="1"/>
    </xf>
    <xf numFmtId="0" fontId="46" fillId="6" borderId="0" xfId="6" applyFont="1" applyFill="1" applyAlignment="1">
      <alignment vertical="center" wrapText="1"/>
    </xf>
    <xf numFmtId="0" fontId="15" fillId="6" borderId="0" xfId="6" applyFont="1" applyFill="1" applyAlignment="1">
      <alignment horizontal="left" vertical="center" wrapText="1" indent="2"/>
    </xf>
    <xf numFmtId="0" fontId="6" fillId="6" borderId="0" xfId="6" applyFont="1" applyFill="1" applyAlignment="1">
      <alignment horizontal="left" vertical="center" wrapText="1" indent="2"/>
    </xf>
    <xf numFmtId="0" fontId="43" fillId="0" borderId="0" xfId="6" applyFont="1" applyAlignment="1"/>
    <xf numFmtId="0" fontId="47" fillId="0" borderId="16" xfId="0" applyFont="1" applyBorder="1" applyAlignment="1">
      <alignment horizontal="left" vertical="center"/>
    </xf>
    <xf numFmtId="0" fontId="42" fillId="0" borderId="8" xfId="0" applyFont="1" applyBorder="1" applyAlignment="1">
      <alignment horizontal="left" vertical="center" wrapText="1"/>
    </xf>
  </cellXfs>
  <cellStyles count="9">
    <cellStyle name="Comma" xfId="8" builtinId="3"/>
    <cellStyle name="Comma 2" xfId="5"/>
    <cellStyle name="Explanatory Text 2" xfId="7"/>
    <cellStyle name="Hyperlink" xfId="1" builtinId="8"/>
    <cellStyle name="Hyperlink 2" xfId="3"/>
    <cellStyle name="Hyperlink 3" xfId="4"/>
    <cellStyle name="Normal" xfId="0" builtinId="0"/>
    <cellStyle name="Normal 2" xfId="2"/>
    <cellStyle name="Normal 3" xfId="6"/>
  </cellStyles>
  <dxfs count="65">
    <dxf>
      <font>
        <strike val="0"/>
        <outline val="0"/>
        <shadow val="0"/>
        <vertAlign val="baseline"/>
        <sz val="11"/>
        <name val="Franklin Gothic Book"/>
        <scheme val="none"/>
      </font>
      <fill>
        <patternFill patternType="none">
          <fgColor indexed="64"/>
          <bgColor auto="1"/>
        </patternFill>
      </fill>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numFmt numFmtId="166" formatCode="_ * #,##0_ ;_ * \-#,##0_ ;_ * &quot;-&quot;??_ ;_ @_ "/>
    </dxf>
    <dxf>
      <font>
        <strike val="0"/>
        <outline val="0"/>
        <shadow val="0"/>
        <vertAlign val="baseline"/>
        <sz val="11"/>
        <name val="Franklin Gothic Book"/>
        <scheme val="none"/>
      </font>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dxf>
    <dxf>
      <font>
        <strike val="0"/>
        <outline val="0"/>
        <shadow val="0"/>
        <vertAlign val="baseline"/>
        <sz val="11"/>
        <name val="Franklin Gothic Book"/>
        <scheme val="none"/>
      </font>
    </dxf>
    <dxf>
      <font>
        <i/>
        <strike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i/>
        <strike val="0"/>
        <outline val="0"/>
        <shadow val="0"/>
        <u val="none"/>
        <vertAlign val="baseline"/>
        <sz val="11"/>
        <color theme="1"/>
        <name val="Franklin Gothic Book"/>
        <scheme val="none"/>
      </font>
      <numFmt numFmtId="166" formatCode="_ * #,##0_ ;_ * \-#,##0_ ;_ * &quot;-&quot;??_ ;_ @_ "/>
      <fill>
        <patternFill patternType="none">
          <fgColor indexed="64"/>
          <bgColor indexed="65"/>
        </patternFill>
      </fill>
      <alignment horizontal="right" vertical="center" textRotation="0" wrapText="0" indent="0" justifyLastLine="0" shrinkToFit="0" readingOrder="0"/>
    </dxf>
    <dxf>
      <font>
        <i/>
        <strike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scheme val="none"/>
      </font>
    </dxf>
    <dxf>
      <font>
        <strike val="0"/>
        <outline val="0"/>
        <shadow val="0"/>
        <u val="none"/>
        <vertAlign val="baseline"/>
        <sz val="11"/>
        <color theme="1"/>
        <name val="Franklin Gothic Book"/>
        <scheme val="none"/>
      </font>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scheme val="none"/>
      </font>
    </dxf>
    <dxf>
      <font>
        <strike val="0"/>
        <outline val="0"/>
        <shadow val="0"/>
        <u val="none"/>
        <vertAlign val="baseline"/>
        <sz val="11"/>
        <color theme="1"/>
        <name val="Franklin Gothic Book"/>
        <scheme val="none"/>
      </font>
    </dxf>
    <dxf>
      <font>
        <strike val="0"/>
        <outline val="0"/>
        <shadow val="0"/>
        <vertAlign val="baseline"/>
        <sz val="11"/>
        <name val="Franklin Gothic Book"/>
        <scheme val="none"/>
      </font>
    </dxf>
    <dxf>
      <border outline="0">
        <top style="medium">
          <color indexed="64"/>
        </top>
      </border>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numFmt numFmtId="165" formatCode="_ * #,##0.00_ ;_ * \-#,##0.00_ ;_ * &quot;-&quot;??_ ;_ @_ "/>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rgb="FFFF0000"/>
        <name val="Franklin Gothic Book"/>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fill>
        <patternFill patternType="none">
          <fgColor indexed="64"/>
          <bgColor auto="1"/>
        </patternFill>
      </fill>
    </dxf>
    <dxf>
      <border outline="0">
        <top style="medium">
          <color indexed="64"/>
        </top>
      </border>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numFmt numFmtId="166" formatCode="_ * #,##0_ ;_ * \-#,##0_ ;_ * &quot;-&quot;??_ ;_ @_ "/>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numFmt numFmtId="166" formatCode="_ * #,##0_ ;_ * \-#,##0_ ;_ * &quot;-&quot;??_ ;_ @_ "/>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numFmt numFmtId="166" formatCode="_ * #,##0_ ;_ * \-#,##0_ ;_ * &quot;-&quot;??_ ;_ @_ "/>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numFmt numFmtId="166" formatCode="_ * #,##0_ ;_ * \-#,##0_ ;_ * &quot;-&quot;??_ ;_ @_ "/>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dxf>
    <dxf>
      <border outline="0">
        <top style="medium">
          <color indexed="64"/>
        </top>
      </border>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border>
        <bottom style="thin">
          <color rgb="FF188FBB"/>
        </bottom>
      </border>
    </dxf>
    <dxf>
      <fill>
        <patternFill patternType="solid">
          <bgColor theme="2"/>
        </patternFill>
      </fill>
      <border>
        <bottom style="thin">
          <color rgb="FF188FBB"/>
        </bottom>
      </border>
    </dxf>
    <dxf>
      <font>
        <b/>
        <i val="0"/>
        <color theme="0"/>
      </font>
      <fill>
        <patternFill>
          <bgColor rgb="FF165B89"/>
        </patternFill>
      </fill>
      <border>
        <top style="thick">
          <color auto="1"/>
        </top>
        <bottom style="medium">
          <color rgb="FF188FBB"/>
        </bottom>
      </border>
    </dxf>
  </dxfs>
  <tableStyles count="1" defaultTableStyle="TableStyleMedium2" defaultPivotStyle="PivotStyleLight16">
    <tableStyle name="EITI Table" pivot="0" count="3">
      <tableStyleElement type="headerRow" dxfId="64"/>
      <tableStyleElement type="firstRowStripe" dxfId="63"/>
      <tableStyleElement type="secondRowStripe" dxfId="62"/>
    </tableStyle>
  </tableStyles>
  <colors>
    <mruColors>
      <color rgb="FFF7A516"/>
      <color rgb="FFFF7F0E"/>
      <color rgb="FFFF7700"/>
      <color rgb="FFFF79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externalLink" Target="externalLinks/externalLink4.xml"/><Relationship Id="rId42" Type="http://schemas.microsoft.com/office/2017/10/relationships/person" Target="persons/perso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1736679</xdr:colOff>
      <xdr:row>5</xdr:row>
      <xdr:rowOff>35615</xdr:rowOff>
    </xdr:to>
    <xdr:pic>
      <xdr:nvPicPr>
        <xdr:cNvPr id="2" name="Picture 1" descr="https://eiti.org/sites/default/files/styles/img-narrow/public/inline/logo_gradient_-_under.png?itok=F8fw0Tyz">
          <a:extLst>
            <a:ext uri="{FF2B5EF4-FFF2-40B4-BE49-F238E27FC236}">
              <a16:creationId xmlns:a16="http://schemas.microsoft.com/office/drawing/2014/main" xmlns="" id="{AA1D8EAF-9C9C-074F-A03B-F5FDC9585C01}"/>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48" t="7983" b="5883"/>
        <a:stretch/>
      </xdr:blipFill>
      <xdr:spPr bwMode="auto">
        <a:xfrm>
          <a:off x="304800" y="0"/>
          <a:ext cx="1736679" cy="9373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7</xdr:row>
      <xdr:rowOff>0</xdr:rowOff>
    </xdr:from>
    <xdr:to>
      <xdr:col>7</xdr:col>
      <xdr:colOff>0</xdr:colOff>
      <xdr:row>8</xdr:row>
      <xdr:rowOff>568</xdr:rowOff>
    </xdr:to>
    <xdr:grpSp>
      <xdr:nvGrpSpPr>
        <xdr:cNvPr id="3" name="Group 2">
          <a:extLst>
            <a:ext uri="{FF2B5EF4-FFF2-40B4-BE49-F238E27FC236}">
              <a16:creationId xmlns:a16="http://schemas.microsoft.com/office/drawing/2014/main" xmlns="" id="{4755E0EC-DD37-B145-A419-739A32226850}"/>
            </a:ext>
          </a:extLst>
        </xdr:cNvPr>
        <xdr:cNvGrpSpPr>
          <a:grpSpLocks/>
        </xdr:cNvGrpSpPr>
      </xdr:nvGrpSpPr>
      <xdr:grpSpPr bwMode="auto">
        <a:xfrm>
          <a:off x="304800" y="1200150"/>
          <a:ext cx="14382750" cy="48193"/>
          <a:chOff x="1134" y="1904"/>
          <a:chExt cx="9546" cy="181"/>
        </a:xfrm>
      </xdr:grpSpPr>
      <xdr:sp macro="" textlink="">
        <xdr:nvSpPr>
          <xdr:cNvPr id="4" name="Rectangle 3">
            <a:extLst>
              <a:ext uri="{FF2B5EF4-FFF2-40B4-BE49-F238E27FC236}">
                <a16:creationId xmlns:a16="http://schemas.microsoft.com/office/drawing/2014/main" xmlns="" id="{8B39DAD8-A429-C646-B377-E0315B2757FE}"/>
              </a:ext>
            </a:extLst>
          </xdr:cNvPr>
          <xdr:cNvSpPr>
            <a:spLocks/>
          </xdr:cNvSpPr>
        </xdr:nvSpPr>
        <xdr:spPr bwMode="auto">
          <a:xfrm>
            <a:off x="1134" y="1904"/>
            <a:ext cx="3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5" name="Rectangle 4">
            <a:extLst>
              <a:ext uri="{FF2B5EF4-FFF2-40B4-BE49-F238E27FC236}">
                <a16:creationId xmlns:a16="http://schemas.microsoft.com/office/drawing/2014/main" xmlns="" id="{A756E22C-373B-7A43-B8C3-272B3F02AB90}"/>
              </a:ext>
            </a:extLst>
          </xdr:cNvPr>
          <xdr:cNvSpPr>
            <a:spLocks/>
          </xdr:cNvSpPr>
        </xdr:nvSpPr>
        <xdr:spPr bwMode="auto">
          <a:xfrm>
            <a:off x="1564" y="1904"/>
            <a:ext cx="1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6" name="Rectangle 5">
            <a:extLst>
              <a:ext uri="{FF2B5EF4-FFF2-40B4-BE49-F238E27FC236}">
                <a16:creationId xmlns:a16="http://schemas.microsoft.com/office/drawing/2014/main" xmlns="" id="{54C5A559-A0CB-A14C-BBC7-367F9BB2751E}"/>
              </a:ext>
            </a:extLst>
          </xdr:cNvPr>
          <xdr:cNvSpPr>
            <a:spLocks/>
          </xdr:cNvSpPr>
        </xdr:nvSpPr>
        <xdr:spPr bwMode="auto">
          <a:xfrm>
            <a:off x="1682" y="1904"/>
            <a:ext cx="213"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7" name="Rectangle 6">
            <a:extLst>
              <a:ext uri="{FF2B5EF4-FFF2-40B4-BE49-F238E27FC236}">
                <a16:creationId xmlns:a16="http://schemas.microsoft.com/office/drawing/2014/main" xmlns="" id="{D6ED7CC0-3AF2-2A4C-A7AF-9950514FE2E9}"/>
              </a:ext>
            </a:extLst>
          </xdr:cNvPr>
          <xdr:cNvSpPr>
            <a:spLocks/>
          </xdr:cNvSpPr>
        </xdr:nvSpPr>
        <xdr:spPr bwMode="auto">
          <a:xfrm>
            <a:off x="1449" y="1904"/>
            <a:ext cx="121"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8" name="Rectangle 7">
            <a:extLst>
              <a:ext uri="{FF2B5EF4-FFF2-40B4-BE49-F238E27FC236}">
                <a16:creationId xmlns:a16="http://schemas.microsoft.com/office/drawing/2014/main" xmlns="" id="{8EA79237-2D6D-4C42-88D0-C9E81EAE1D92}"/>
              </a:ext>
            </a:extLst>
          </xdr:cNvPr>
          <xdr:cNvSpPr>
            <a:spLocks/>
          </xdr:cNvSpPr>
        </xdr:nvSpPr>
        <xdr:spPr bwMode="auto">
          <a:xfrm>
            <a:off x="2006" y="1904"/>
            <a:ext cx="220"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9" name="Rectangle 8">
            <a:extLst>
              <a:ext uri="{FF2B5EF4-FFF2-40B4-BE49-F238E27FC236}">
                <a16:creationId xmlns:a16="http://schemas.microsoft.com/office/drawing/2014/main" xmlns="" id="{3C672138-AD6A-8141-9FFF-3E70297417C4}"/>
              </a:ext>
            </a:extLst>
          </xdr:cNvPr>
          <xdr:cNvSpPr>
            <a:spLocks/>
          </xdr:cNvSpPr>
        </xdr:nvSpPr>
        <xdr:spPr bwMode="auto">
          <a:xfrm>
            <a:off x="1797" y="1904"/>
            <a:ext cx="310"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0" name="Rectangle 9">
            <a:extLst>
              <a:ext uri="{FF2B5EF4-FFF2-40B4-BE49-F238E27FC236}">
                <a16:creationId xmlns:a16="http://schemas.microsoft.com/office/drawing/2014/main" xmlns="" id="{37F88558-0A11-E844-B9E2-2B37CF2DF12C}"/>
              </a:ext>
            </a:extLst>
          </xdr:cNvPr>
          <xdr:cNvSpPr>
            <a:spLocks/>
          </xdr:cNvSpPr>
        </xdr:nvSpPr>
        <xdr:spPr bwMode="auto">
          <a:xfrm>
            <a:off x="2331" y="1904"/>
            <a:ext cx="8349"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1" name="Rectangle 10">
            <a:extLst>
              <a:ext uri="{FF2B5EF4-FFF2-40B4-BE49-F238E27FC236}">
                <a16:creationId xmlns:a16="http://schemas.microsoft.com/office/drawing/2014/main" xmlns="" id="{1CADB603-8A75-554F-8637-71EDF37CB22F}"/>
              </a:ext>
            </a:extLst>
          </xdr:cNvPr>
          <xdr:cNvSpPr>
            <a:spLocks/>
          </xdr:cNvSpPr>
        </xdr:nvSpPr>
        <xdr:spPr bwMode="auto">
          <a:xfrm>
            <a:off x="2226" y="1909"/>
            <a:ext cx="108" cy="176"/>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14</xdr:col>
      <xdr:colOff>0</xdr:colOff>
      <xdr:row>0</xdr:row>
      <xdr:rowOff>0</xdr:rowOff>
    </xdr:to>
    <xdr:grpSp>
      <xdr:nvGrpSpPr>
        <xdr:cNvPr id="2" name="Group 1">
          <a:extLst>
            <a:ext uri="{FF2B5EF4-FFF2-40B4-BE49-F238E27FC236}">
              <a16:creationId xmlns:a16="http://schemas.microsoft.com/office/drawing/2014/main" xmlns="" id="{50CAFCD6-CF9F-6D45-97D7-CFBFF78A0120}"/>
            </a:ext>
          </a:extLst>
        </xdr:cNvPr>
        <xdr:cNvGrpSpPr>
          <a:grpSpLocks/>
        </xdr:cNvGrpSpPr>
      </xdr:nvGrpSpPr>
      <xdr:grpSpPr bwMode="auto">
        <a:xfrm>
          <a:off x="190500" y="0"/>
          <a:ext cx="20371594" cy="0"/>
          <a:chOff x="1133" y="1230"/>
          <a:chExt cx="8460" cy="208"/>
        </a:xfrm>
      </xdr:grpSpPr>
      <xdr:sp macro="" textlink="">
        <xdr:nvSpPr>
          <xdr:cNvPr id="3" name="Rektangel 2">
            <a:extLst>
              <a:ext uri="{FF2B5EF4-FFF2-40B4-BE49-F238E27FC236}">
                <a16:creationId xmlns:a16="http://schemas.microsoft.com/office/drawing/2014/main" xmlns="" id="{01DA8175-9957-EA49-8F67-D6B8AA0A5D3B}"/>
              </a:ext>
            </a:extLst>
          </xdr:cNvPr>
          <xdr:cNvSpPr>
            <a:spLocks noChangeArrowheads="1"/>
          </xdr:cNvSpPr>
        </xdr:nvSpPr>
        <xdr:spPr bwMode="auto">
          <a:xfrm>
            <a:off x="1133" y="1230"/>
            <a:ext cx="8460" cy="208"/>
          </a:xfrm>
          <a:prstGeom prst="rect">
            <a:avLst/>
          </a:prstGeom>
          <a:solidFill>
            <a:srgbClr val="0076AF"/>
          </a:solidFill>
          <a:ln>
            <a:noFill/>
          </a:ln>
          <a:extLst>
            <a:ext uri="{91240B29-F687-4f45-9708-019B960494DF}"/>
          </a:extLst>
        </xdr:spPr>
        <xdr:txBody>
          <a:bodyPr rot="0" vert="horz" wrap="square" lIns="91440" tIns="45720" rIns="91440" bIns="45720" anchor="ctr" anchorCtr="0" upright="1">
            <a:noAutofit/>
          </a:bodyPr>
          <a:lstStyle/>
          <a:p>
            <a:endParaRPr lang="en-GB"/>
          </a:p>
        </xdr:txBody>
      </xdr:sp>
      <xdr:sp macro="" textlink="">
        <xdr:nvSpPr>
          <xdr:cNvPr id="4" name="Rektangel 3">
            <a:extLst>
              <a:ext uri="{FF2B5EF4-FFF2-40B4-BE49-F238E27FC236}">
                <a16:creationId xmlns:a16="http://schemas.microsoft.com/office/drawing/2014/main" xmlns="" id="{D3367F73-4D6E-4848-92D0-22D214055E01}"/>
              </a:ext>
            </a:extLst>
          </xdr:cNvPr>
          <xdr:cNvSpPr>
            <a:spLocks noChangeArrowheads="1"/>
          </xdr:cNvSpPr>
        </xdr:nvSpPr>
        <xdr:spPr bwMode="auto">
          <a:xfrm>
            <a:off x="2298" y="1230"/>
            <a:ext cx="750" cy="208"/>
          </a:xfrm>
          <a:prstGeom prst="rect">
            <a:avLst/>
          </a:prstGeom>
          <a:solidFill>
            <a:srgbClr val="56ADD6"/>
          </a:solidFill>
          <a:ln>
            <a:noFill/>
          </a:ln>
          <a:extLst>
            <a:ext uri="{91240B29-F687-4f45-9708-019B960494DF}"/>
          </a:extLst>
        </xdr:spPr>
        <xdr:txBody>
          <a:bodyPr rot="0" vert="horz" wrap="square" lIns="91440" tIns="45720" rIns="91440" bIns="45720" anchor="ctr" anchorCtr="0" upright="1">
            <a:noAutofit/>
          </a:bodyPr>
          <a:lstStyle/>
          <a:p>
            <a:endParaRPr lang="en-GB"/>
          </a:p>
        </xdr:txBody>
      </xdr:sp>
    </xdr:grpSp>
    <xdr:clientData/>
  </xdr:twoCellAnchor>
  <xdr:twoCellAnchor editAs="oneCell">
    <xdr:from>
      <xdr:col>12</xdr:col>
      <xdr:colOff>8965</xdr:colOff>
      <xdr:row>28</xdr:row>
      <xdr:rowOff>212910</xdr:rowOff>
    </xdr:from>
    <xdr:to>
      <xdr:col>14</xdr:col>
      <xdr:colOff>0</xdr:colOff>
      <xdr:row>71</xdr:row>
      <xdr:rowOff>1526</xdr:rowOff>
    </xdr:to>
    <xdr:pic>
      <xdr:nvPicPr>
        <xdr:cNvPr id="5" name="Picture 4">
          <a:extLst>
            <a:ext uri="{FF2B5EF4-FFF2-40B4-BE49-F238E27FC236}">
              <a16:creationId xmlns:a16="http://schemas.microsoft.com/office/drawing/2014/main" xmlns="" id="{D08028D7-DB6E-7A4C-9748-FBF8D2B1AF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80465" y="4518210"/>
          <a:ext cx="7077635" cy="77904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xtractives.sharepoint.com/Users/alexgordy/Downloads/en_eiti_summary_data_template_2.0_1%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xtractives.sharepoint.com/Users/alexgordy/Downloads/en_eiti_summary_data_template_2.0_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bdobdocom-my.sharepoint.com/personal/e_kooli_bdo_tn/Documents/Assignments/3-%20EITI%20Zambia/2019/10-%20Summary%20Data/2019%20Zambia%20Summary%20Data%202.0%20(I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Othman/Zambia/EITI%20Summary%202018/en_eiti_summary_data_template_2.0%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art 1 - About"/>
      <sheetName val="Part 2 - Disclosure checklist"/>
      <sheetName val="Part 3 - Reporting entities"/>
      <sheetName val="Part 4 - Government revenues"/>
      <sheetName val="Part 5 - Company data"/>
      <sheetName val="Lists"/>
      <sheetName val="en_eiti_summary_data_template_2"/>
    </sheetNames>
    <sheetDataSet>
      <sheetData sheetId="0" refreshError="1">
        <row r="4">
          <cell r="G4" t="str">
            <v>YYYY-MM-DD</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art 1 - About"/>
      <sheetName val="Part 2 - Disclosure checklist"/>
      <sheetName val="Part 3 - Reporting entities"/>
      <sheetName val="Part 4 - Government revenues"/>
      <sheetName val="Part 5 - Company data"/>
      <sheetName val="Lists"/>
      <sheetName val="en_eiti_summary_data_template_2"/>
    </sheetNames>
    <sheetDataSet>
      <sheetData sheetId="0" refreshError="1"/>
      <sheetData sheetId="1" refreshError="1"/>
      <sheetData sheetId="2" refreshError="1"/>
      <sheetData sheetId="3" refreshError="1"/>
      <sheetData sheetId="4" refreshError="1"/>
      <sheetData sheetId="5" refreshError="1"/>
      <sheetData sheetId="6" refreshError="1">
        <row r="4">
          <cell r="K4" t="str">
            <v>Yes, systematically disclosed</v>
          </cell>
        </row>
        <row r="5">
          <cell r="K5" t="str">
            <v>Yes, through EITI reporting</v>
          </cell>
        </row>
        <row r="6">
          <cell r="K6" t="str">
            <v>Not applicable</v>
          </cell>
        </row>
      </sheetData>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Sheet2"/>
      <sheetName val="Part 1 - About"/>
      <sheetName val="Part 2 - Disclosure checklist"/>
      <sheetName val="Part 3 - Reporting entities"/>
      <sheetName val="Part 4 - Government revenues"/>
      <sheetName val="Part 5 - Company data"/>
      <sheetName val="Lists"/>
      <sheetName val="2019 Zambia Summary Data 2"/>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id="1" name="Companies" displayName="Companies" ref="B27:K43" totalsRowShown="0" headerRowDxfId="61" dataDxfId="60" tableBorderDxfId="59" headerRowCellStyle="Normal 2">
  <autoFilter ref="B27:K43"/>
  <tableColumns count="10">
    <tableColumn id="1" name="Full company name" dataDxfId="58"/>
    <tableColumn id="7" name="Company type" dataDxfId="57" dataCellStyle="Normal 2"/>
    <tableColumn id="2" name="Company ID number" dataDxfId="56" dataCellStyle="Normal 2"/>
    <tableColumn id="5" name="Sector" dataDxfId="55" dataCellStyle="Normal 2"/>
    <tableColumn id="3" name="Commodities (comma-seperated)" dataDxfId="54" dataCellStyle="Normal 2"/>
    <tableColumn id="4" name="Stock exchange listing or company website " dataDxfId="53"/>
    <tableColumn id="8" name="Audited financial statement (or balance sheet, cash flows, profit/loss statement if unavailable)" dataDxfId="52"/>
    <tableColumn id="9" name="Submitted reporting templates?" dataDxfId="51" dataCellStyle="Normal 2"/>
    <tableColumn id="10" name="Adhered to MSG's quality assurances?" dataDxfId="50" dataCellStyle="Normal 2"/>
    <tableColumn id="6" name="Payments to Governments Report" dataDxfId="49"/>
  </tableColumns>
  <tableStyleInfo name="EITI Table" showFirstColumn="0" showLastColumn="0" showRowStripes="1" showColumnStripes="0"/>
</table>
</file>

<file path=xl/tables/table2.xml><?xml version="1.0" encoding="utf-8"?>
<table xmlns="http://schemas.openxmlformats.org/spreadsheetml/2006/main" id="2" name="Government_agencies" displayName="Government_agencies" ref="B14:G21" totalsRowShown="0" headerRowDxfId="48" dataDxfId="47" tableBorderDxfId="46" headerRowCellStyle="Normal 2">
  <autoFilter ref="B14:G21"/>
  <tableColumns count="6">
    <tableColumn id="1" name="Full name of agency" dataDxfId="45"/>
    <tableColumn id="4" name="Agency type" dataDxfId="44" dataCellStyle="Normal 2"/>
    <tableColumn id="2" name="ID number (if applicable)" dataDxfId="43" dataCellStyle="Normal 2"/>
    <tableColumn id="5" name="Submitted reporting templates?" dataDxfId="42" dataCellStyle="Normal 2"/>
    <tableColumn id="6" name="Adhered to MSG's quality assurances?" dataDxfId="41" dataCellStyle="Normal 2"/>
    <tableColumn id="3" name="Total reported" dataDxfId="40"/>
  </tableColumns>
  <tableStyleInfo name="EITI Table" showFirstColumn="0" showLastColumn="0" showRowStripes="1" showColumnStripes="0"/>
</table>
</file>

<file path=xl/tables/table3.xml><?xml version="1.0" encoding="utf-8"?>
<table xmlns="http://schemas.openxmlformats.org/spreadsheetml/2006/main" id="3" name="Companies15" displayName="Companies15" ref="B46:J61" totalsRowShown="0" headerRowDxfId="39" dataDxfId="38" tableBorderDxfId="37" headerRowCellStyle="Normal 2">
  <autoFilter ref="B46:J61"/>
  <tableColumns count="9">
    <tableColumn id="1" name="Full project name" dataDxfId="36"/>
    <tableColumn id="2" name="Legal agreement reference number(s): contract, licence, lease, concession, …" dataDxfId="35"/>
    <tableColumn id="3" name="Affiliated companies, start with Operator" dataDxfId="34"/>
    <tableColumn id="5" name="Commodities (one commodity/row)" dataDxfId="33" dataCellStyle="Normal 2"/>
    <tableColumn id="6" name="Status" dataDxfId="32"/>
    <tableColumn id="7" name="Production (volume)" dataDxfId="31"/>
    <tableColumn id="8" name="Unit" dataDxfId="30" dataCellStyle="Normal 2"/>
    <tableColumn id="9" name="Production (value)" dataDxfId="29"/>
    <tableColumn id="10" name="Currency" dataDxfId="28" dataCellStyle="Normal 2"/>
  </tableColumns>
  <tableStyleInfo name="EITI Table" showFirstColumn="0" showLastColumn="0" showRowStripes="1" showColumnStripes="0"/>
</table>
</file>

<file path=xl/tables/table4.xml><?xml version="1.0" encoding="utf-8"?>
<table xmlns="http://schemas.openxmlformats.org/spreadsheetml/2006/main" id="4" name="Government_revenues_table" displayName="Government_revenues_table" ref="B21:K49" totalsRowShown="0" headerRowDxfId="27" dataDxfId="26">
  <autoFilter ref="B21:K49"/>
  <tableColumns count="10">
    <tableColumn id="8" name="GFS Level 1" dataDxfId="25">
      <calculatedColumnFormula>IFERROR(VLOOKUP(Government_revenues_table[[#This Row],[GFS Classification]],[1]!Table6_GFS_codes_classification[#Data],COLUMNS($F:F)+3,FALSE),"Do not enter data")</calculatedColumnFormula>
    </tableColumn>
    <tableColumn id="9" name="GFS Level 2" dataDxfId="24">
      <calculatedColumnFormula>IFERROR(VLOOKUP(Government_revenues_table[[#This Row],[GFS Classification]],[1]!Table6_GFS_codes_classification[#Data],COLUMNS($F:G)+3,FALSE),"Do not enter data")</calculatedColumnFormula>
    </tableColumn>
    <tableColumn id="10" name="GFS Level 3" dataDxfId="23">
      <calculatedColumnFormula>IFERROR(VLOOKUP(Government_revenues_table[[#This Row],[GFS Classification]],[1]!Table6_GFS_codes_classification[#Data],COLUMNS($F:H)+3,FALSE),"Do not enter data")</calculatedColumnFormula>
    </tableColumn>
    <tableColumn id="7" name="GFS Level 4" dataDxfId="22">
      <calculatedColumnFormula>IFERROR(VLOOKUP(Government_revenues_table[[#This Row],[GFS Classification]],[1]!Table6_GFS_codes_classification[#Data],COLUMNS($F:I)+3,FALSE),"Do not enter data")</calculatedColumnFormula>
    </tableColumn>
    <tableColumn id="1" name="GFS Classification" dataDxfId="21"/>
    <tableColumn id="11" name="Sector" dataDxfId="20"/>
    <tableColumn id="3" name="Revenue stream name" dataDxfId="19"/>
    <tableColumn id="4" name="Government entity" dataDxfId="18"/>
    <tableColumn id="5" name="Revenue value" dataDxfId="17"/>
    <tableColumn id="2" name="Currency" dataDxfId="16"/>
  </tableColumns>
  <tableStyleInfo name="EITI Table" showFirstColumn="0" showLastColumn="0" showRowStripes="1" showColumnStripes="0"/>
</table>
</file>

<file path=xl/tables/table5.xml><?xml version="1.0" encoding="utf-8"?>
<table xmlns="http://schemas.openxmlformats.org/spreadsheetml/2006/main" id="5" name="Table10" displayName="Table10" ref="B14:O190" totalsRowShown="0" headerRowDxfId="15" dataDxfId="14">
  <autoFilter ref="B14:O190"/>
  <tableColumns count="14">
    <tableColumn id="7" name="Sector" dataDxfId="13">
      <calculatedColumnFormula>VLOOKUP(C15,[1]!Companies[#Data],3,FALSE)</calculatedColumnFormula>
    </tableColumn>
    <tableColumn id="1" name="Company" dataDxfId="12"/>
    <tableColumn id="3" name="Government entity" dataDxfId="11"/>
    <tableColumn id="4" name="Revenue stream name" dataDxfId="10"/>
    <tableColumn id="5" name="Levied on project (Y/N)" dataDxfId="9"/>
    <tableColumn id="6" name="Reported by project (Y/N)" dataDxfId="8"/>
    <tableColumn id="2" name="Project name" dataDxfId="7"/>
    <tableColumn id="13" name="Reporting currency" dataDxfId="6"/>
    <tableColumn id="14" name="Revenue value" dataDxfId="5"/>
    <tableColumn id="18" name="Payment made in-kind (Y/N)" dataDxfId="4"/>
    <tableColumn id="8" name="In-kind volume (if applicable)" dataDxfId="3"/>
    <tableColumn id="9" name="Unit (if applicable)" dataDxfId="2"/>
    <tableColumn id="10" name="Comments" dataDxfId="1"/>
    <tableColumn id="11" name="Has the company provided the required quality assurances for its disclosures?" dataDxfId="0" dataCellStyle="Normal 3"/>
  </tableColumns>
  <tableStyleInfo name="EITI 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unstats.un.org/unsd/tradekb/Knowledgebase/50018/Harmonized-Commodity-Description-and-Coding-Systems-HS" TargetMode="Externa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1.bin"/><Relationship Id="rId1" Type="http://schemas.openxmlformats.org/officeDocument/2006/relationships/hyperlink" Target="https://unstats.un.org/unsd/tradekb/Knowledgebase/50018/Harmonized-Commodity-Description-and-Coding-Systems-HS" TargetMode="External"/><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hyperlink" Target="http://www.cnmc.com.cn/indexen.jsp" TargetMode="External"/><Relationship Id="rId13" Type="http://schemas.openxmlformats.org/officeDocument/2006/relationships/hyperlink" Target="http://www.cnmc.com.cn/detailen.jsp?article_millseconds=1319198696828&amp;column_no=0118" TargetMode="External"/><Relationship Id="rId3" Type="http://schemas.openxmlformats.org/officeDocument/2006/relationships/hyperlink" Target="https://www.barrick.com/English/operations/lumwana/default.aspx" TargetMode="External"/><Relationship Id="rId7" Type="http://schemas.openxmlformats.org/officeDocument/2006/relationships/hyperlink" Target="http://www.zccm-ih.com.zm/" TargetMode="External"/><Relationship Id="rId12" Type="http://schemas.openxmlformats.org/officeDocument/2006/relationships/hyperlink" Target="https://www.dangotecement.com/operations/zambia/" TargetMode="External"/><Relationship Id="rId17" Type="http://schemas.openxmlformats.org/officeDocument/2006/relationships/table" Target="../tables/table3.xml"/><Relationship Id="rId2" Type="http://schemas.openxmlformats.org/officeDocument/2006/relationships/hyperlink" Target="http://kcm.co.zm/" TargetMode="External"/><Relationship Id="rId16" Type="http://schemas.openxmlformats.org/officeDocument/2006/relationships/table" Target="../tables/table2.xml"/><Relationship Id="rId1" Type="http://schemas.openxmlformats.org/officeDocument/2006/relationships/hyperlink" Target="https://www.first-quantum.com/English/our-operations/default.aspx" TargetMode="External"/><Relationship Id="rId6" Type="http://schemas.openxmlformats.org/officeDocument/2006/relationships/hyperlink" Target="http://www.maambacoal.com/" TargetMode="External"/><Relationship Id="rId11" Type="http://schemas.openxmlformats.org/officeDocument/2006/relationships/hyperlink" Target="https://www.lafarge.co.zm/" TargetMode="External"/><Relationship Id="rId5" Type="http://schemas.openxmlformats.org/officeDocument/2006/relationships/hyperlink" Target="https://www.first-quantum.com/English/our-operations/default.aspx" TargetMode="External"/><Relationship Id="rId15" Type="http://schemas.openxmlformats.org/officeDocument/2006/relationships/table" Target="../tables/table1.xml"/><Relationship Id="rId10" Type="http://schemas.openxmlformats.org/officeDocument/2006/relationships/hyperlink" Target="https://gemfields.com/our-mines-assets/kagem/" TargetMode="External"/><Relationship Id="rId4" Type="http://schemas.openxmlformats.org/officeDocument/2006/relationships/hyperlink" Target="https://www.first-quantum.com/English/our-operations/default.aspx" TargetMode="External"/><Relationship Id="rId9" Type="http://schemas.openxmlformats.org/officeDocument/2006/relationships/hyperlink" Target="https://lubambe.com/" TargetMode="External"/><Relationship Id="rId1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table" Target="../tables/table4.xml"/><Relationship Id="rId3" Type="http://schemas.openxmlformats.org/officeDocument/2006/relationships/hyperlink" Target="https://www.imf.org/external/np/sta/gfsm/" TargetMode="External"/><Relationship Id="rId7" Type="http://schemas.openxmlformats.org/officeDocument/2006/relationships/vmlDrawing" Target="../drawings/vmlDrawing4.vml"/><Relationship Id="rId2" Type="http://schemas.openxmlformats.org/officeDocument/2006/relationships/hyperlink" Target="https://eiti.org/document/standard" TargetMode="External"/><Relationship Id="rId1" Type="http://schemas.openxmlformats.org/officeDocument/2006/relationships/hyperlink" Target="https://eiti.org/document/standard" TargetMode="External"/><Relationship Id="rId6" Type="http://schemas.openxmlformats.org/officeDocument/2006/relationships/drawing" Target="../drawings/drawing2.xml"/><Relationship Id="rId5" Type="http://schemas.openxmlformats.org/officeDocument/2006/relationships/printerSettings" Target="../printerSettings/printerSettings14.bin"/><Relationship Id="rId4" Type="http://schemas.openxmlformats.org/officeDocument/2006/relationships/hyperlink" Target="https://eiti.org/document/eiti-summary-data-template" TargetMode="External"/><Relationship Id="rId9" Type="http://schemas.openxmlformats.org/officeDocument/2006/relationships/comments" Target="../comments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5.bin"/><Relationship Id="rId1" Type="http://schemas.openxmlformats.org/officeDocument/2006/relationships/hyperlink" Target="https://eiti.org/document/standard" TargetMode="External"/><Relationship Id="rId5" Type="http://schemas.openxmlformats.org/officeDocument/2006/relationships/comments" Target="../comments5.xml"/><Relationship Id="rId4" Type="http://schemas.openxmlformats.org/officeDocument/2006/relationships/table" Target="../tables/table5.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zambiaeiti.org/wp-content/uploads/2020/12/ZEITI-Report-2019.pdf" TargetMode="External"/><Relationship Id="rId2" Type="http://schemas.openxmlformats.org/officeDocument/2006/relationships/hyperlink" Target="http://zambiaeiti.org/wp-content/uploads/2020/12/ZEITI-Report-2019.pdf" TargetMode="External"/><Relationship Id="rId1" Type="http://schemas.openxmlformats.org/officeDocument/2006/relationships/hyperlink" Target="https://en.wikipedia.org/wiki/ISO_4217"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hyperlink" Target="http://portals.flexicadastre.com/zambia/" TargetMode="External"/><Relationship Id="rId1" Type="http://schemas.openxmlformats.org/officeDocument/2006/relationships/hyperlink" Target="https://unstats.un.org/unsd/nationalaccount/sna2008.as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portals.flexicadastre.com/zambia/" TargetMode="External"/><Relationship Id="rId3" Type="http://schemas.openxmlformats.org/officeDocument/2006/relationships/hyperlink" Target="http://portals.flexicadastre.com/zambia/" TargetMode="External"/><Relationship Id="rId7" Type="http://schemas.openxmlformats.org/officeDocument/2006/relationships/hyperlink" Target="http://portals.flexicadastre.com/zambia/" TargetMode="External"/><Relationship Id="rId2" Type="http://schemas.openxmlformats.org/officeDocument/2006/relationships/hyperlink" Target="http://portals.flexicadastre.com/zambia/" TargetMode="External"/><Relationship Id="rId1" Type="http://schemas.openxmlformats.org/officeDocument/2006/relationships/hyperlink" Target="http://portals.flexicadastre.com/zambia/" TargetMode="External"/><Relationship Id="rId6" Type="http://schemas.openxmlformats.org/officeDocument/2006/relationships/hyperlink" Target="http://portals.flexicadastre.com/zambia/" TargetMode="External"/><Relationship Id="rId5" Type="http://schemas.openxmlformats.org/officeDocument/2006/relationships/hyperlink" Target="http://portals.flexicadastre.com/zambia/" TargetMode="External"/><Relationship Id="rId4" Type="http://schemas.openxmlformats.org/officeDocument/2006/relationships/hyperlink" Target="http://portals.flexicadastre.com/zambia/"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zambialii.org/node/13532" TargetMode="External"/><Relationship Id="rId7" Type="http://schemas.openxmlformats.org/officeDocument/2006/relationships/comments" Target="../comments1.xml"/><Relationship Id="rId2" Type="http://schemas.openxmlformats.org/officeDocument/2006/relationships/hyperlink" Target="https://www.pacra.org.zm/" TargetMode="External"/><Relationship Id="rId1" Type="http://schemas.openxmlformats.org/officeDocument/2006/relationships/hyperlink" Target="https://www.pacra.org.zm/" TargetMode="External"/><Relationship Id="rId6" Type="http://schemas.openxmlformats.org/officeDocument/2006/relationships/vmlDrawing" Target="../drawings/vmlDrawing1.vml"/><Relationship Id="rId5" Type="http://schemas.openxmlformats.org/officeDocument/2006/relationships/printerSettings" Target="../printerSettings/printerSettings7.bin"/><Relationship Id="rId4" Type="http://schemas.openxmlformats.org/officeDocument/2006/relationships/hyperlink" Target="https://zambialii.org/node/13532"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zccm-ih.financifi.com/financials/financial-statements/" TargetMode="External"/><Relationship Id="rId1" Type="http://schemas.openxmlformats.org/officeDocument/2006/relationships/hyperlink" Target="http://www.zccm-ih.com.z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48"/>
  <sheetViews>
    <sheetView showGridLines="0" zoomScale="80" zoomScaleNormal="80" workbookViewId="0">
      <selection activeCell="C24" sqref="C24"/>
    </sheetView>
  </sheetViews>
  <sheetFormatPr defaultColWidth="4" defaultRowHeight="24" customHeight="1" x14ac:dyDescent="0.25"/>
  <cols>
    <col min="1" max="1" width="4" style="5"/>
    <col min="2" max="2" width="4" style="5" hidden="1" customWidth="1"/>
    <col min="3" max="3" width="76.5" style="5" customWidth="1"/>
    <col min="4" max="4" width="2.875" style="5" customWidth="1"/>
    <col min="5" max="5" width="56" style="5" customWidth="1"/>
    <col min="6" max="6" width="2.875" style="5" customWidth="1"/>
    <col min="7" max="7" width="50.5" style="5" customWidth="1"/>
    <col min="8" max="16384" width="4" style="5"/>
  </cols>
  <sheetData>
    <row r="1" spans="2:7" ht="15.75" customHeight="1" x14ac:dyDescent="0.25">
      <c r="B1" s="288"/>
      <c r="C1" s="206"/>
      <c r="D1" s="288"/>
      <c r="E1" s="288"/>
      <c r="F1" s="288"/>
      <c r="G1" s="288"/>
    </row>
    <row r="2" spans="2:7" ht="15.75" x14ac:dyDescent="0.25">
      <c r="B2" s="288"/>
      <c r="C2" s="102"/>
      <c r="D2" s="288"/>
      <c r="E2" s="102"/>
      <c r="F2" s="288"/>
      <c r="G2" s="288"/>
    </row>
    <row r="3" spans="2:7" ht="15.75" x14ac:dyDescent="0.25">
      <c r="B3" s="102"/>
      <c r="C3" s="102"/>
      <c r="D3" s="288"/>
      <c r="E3" s="107"/>
      <c r="F3" s="288"/>
      <c r="G3" s="107"/>
    </row>
    <row r="4" spans="2:7" ht="15.75" x14ac:dyDescent="0.25">
      <c r="B4" s="102"/>
      <c r="C4" s="102"/>
      <c r="D4" s="288"/>
      <c r="E4" s="107" t="s">
        <v>0</v>
      </c>
      <c r="F4" s="288"/>
      <c r="G4" s="200" t="s">
        <v>1</v>
      </c>
    </row>
    <row r="5" spans="2:7" s="274" customFormat="1" ht="15.75" x14ac:dyDescent="0.25">
      <c r="B5" s="102"/>
      <c r="C5" s="102"/>
      <c r="D5" s="288"/>
      <c r="E5" s="107" t="s">
        <v>2</v>
      </c>
      <c r="F5" s="288"/>
      <c r="G5" s="200" t="s">
        <v>1</v>
      </c>
    </row>
    <row r="6" spans="2:7" ht="15.75" x14ac:dyDescent="0.25">
      <c r="B6" s="102"/>
      <c r="C6" s="288"/>
      <c r="D6" s="288"/>
      <c r="E6" s="288"/>
      <c r="F6" s="288"/>
      <c r="G6" s="288"/>
    </row>
    <row r="7" spans="2:7" ht="3.75" customHeight="1" x14ac:dyDescent="0.25">
      <c r="B7" s="102"/>
      <c r="C7" s="288"/>
      <c r="D7" s="288"/>
      <c r="E7" s="288"/>
      <c r="F7" s="288"/>
      <c r="G7" s="288"/>
    </row>
    <row r="8" spans="2:7" ht="3.75" customHeight="1" x14ac:dyDescent="0.25">
      <c r="B8" s="102"/>
      <c r="C8" s="288"/>
      <c r="D8" s="288"/>
      <c r="E8" s="288"/>
      <c r="F8" s="288"/>
      <c r="G8" s="288"/>
    </row>
    <row r="9" spans="2:7" ht="15.75" x14ac:dyDescent="0.25">
      <c r="B9" s="102"/>
      <c r="C9" s="288"/>
      <c r="D9" s="288"/>
      <c r="E9" s="288"/>
      <c r="F9" s="288"/>
      <c r="G9" s="288"/>
    </row>
    <row r="10" spans="2:7" ht="15.75" x14ac:dyDescent="0.25">
      <c r="B10" s="102"/>
      <c r="C10" s="201"/>
      <c r="D10" s="285"/>
      <c r="E10" s="285"/>
      <c r="F10" s="202"/>
      <c r="G10" s="202"/>
    </row>
    <row r="11" spans="2:7" x14ac:dyDescent="0.25">
      <c r="B11" s="102"/>
      <c r="C11" s="290" t="s">
        <v>3</v>
      </c>
      <c r="D11" s="203"/>
      <c r="E11" s="203"/>
      <c r="F11" s="202"/>
      <c r="G11" s="202"/>
    </row>
    <row r="12" spans="2:7" ht="16.5" x14ac:dyDescent="0.25">
      <c r="B12" s="102"/>
      <c r="C12" s="262" t="s">
        <v>4</v>
      </c>
      <c r="D12" s="263"/>
      <c r="E12" s="263"/>
      <c r="F12" s="264"/>
      <c r="G12" s="264"/>
    </row>
    <row r="13" spans="2:7" ht="16.5" x14ac:dyDescent="0.25">
      <c r="B13" s="102"/>
      <c r="C13" s="265"/>
      <c r="D13" s="266"/>
      <c r="E13" s="266"/>
      <c r="F13" s="264"/>
      <c r="G13" s="264"/>
    </row>
    <row r="14" spans="2:7" ht="16.5" x14ac:dyDescent="0.25">
      <c r="B14" s="102"/>
      <c r="C14" s="267" t="s">
        <v>5</v>
      </c>
      <c r="D14" s="266"/>
      <c r="E14" s="266"/>
      <c r="F14" s="264"/>
      <c r="G14" s="264"/>
    </row>
    <row r="15" spans="2:7" ht="16.5" x14ac:dyDescent="0.25">
      <c r="B15" s="102"/>
      <c r="C15" s="424"/>
      <c r="D15" s="424"/>
      <c r="E15" s="424"/>
      <c r="F15" s="264"/>
      <c r="G15" s="264"/>
    </row>
    <row r="16" spans="2:7" ht="16.5" x14ac:dyDescent="0.25">
      <c r="B16" s="102"/>
      <c r="C16" s="283"/>
      <c r="D16" s="283"/>
      <c r="E16" s="283"/>
      <c r="F16" s="264"/>
      <c r="G16" s="264"/>
    </row>
    <row r="17" spans="2:7" ht="16.5" x14ac:dyDescent="0.25">
      <c r="B17" s="102"/>
      <c r="C17" s="268" t="s">
        <v>6</v>
      </c>
      <c r="D17" s="269"/>
      <c r="E17" s="269"/>
      <c r="F17" s="264"/>
      <c r="G17" s="264"/>
    </row>
    <row r="18" spans="2:7" ht="16.5" x14ac:dyDescent="0.25">
      <c r="B18" s="102"/>
      <c r="C18" s="270" t="s">
        <v>7</v>
      </c>
      <c r="D18" s="269"/>
      <c r="E18" s="269"/>
      <c r="F18" s="264"/>
      <c r="G18" s="264"/>
    </row>
    <row r="19" spans="2:7" ht="16.5" x14ac:dyDescent="0.25">
      <c r="B19" s="102"/>
      <c r="C19" s="270" t="s">
        <v>8</v>
      </c>
      <c r="D19" s="269"/>
      <c r="E19" s="269"/>
      <c r="F19" s="264"/>
      <c r="G19" s="264"/>
    </row>
    <row r="20" spans="2:7" ht="30.95" customHeight="1" x14ac:dyDescent="0.3">
      <c r="B20" s="102"/>
      <c r="C20" s="425" t="s">
        <v>9</v>
      </c>
      <c r="D20" s="425"/>
      <c r="E20" s="425"/>
      <c r="F20" s="264"/>
      <c r="G20" s="264"/>
    </row>
    <row r="21" spans="2:7" ht="32.25" customHeight="1" x14ac:dyDescent="0.3">
      <c r="B21" s="102"/>
      <c r="C21" s="425" t="s">
        <v>10</v>
      </c>
      <c r="D21" s="425"/>
      <c r="E21" s="425"/>
      <c r="F21" s="264"/>
      <c r="G21" s="264"/>
    </row>
    <row r="22" spans="2:7" ht="16.5" x14ac:dyDescent="0.25">
      <c r="B22" s="102"/>
      <c r="C22" s="269"/>
      <c r="D22" s="269"/>
      <c r="E22" s="269"/>
      <c r="F22" s="264"/>
      <c r="G22" s="264"/>
    </row>
    <row r="23" spans="2:7" ht="16.5" x14ac:dyDescent="0.25">
      <c r="B23" s="102"/>
      <c r="C23" s="268" t="s">
        <v>11</v>
      </c>
      <c r="D23" s="270"/>
      <c r="E23" s="270"/>
      <c r="F23" s="264"/>
      <c r="G23" s="264"/>
    </row>
    <row r="24" spans="2:7" ht="16.5" x14ac:dyDescent="0.25">
      <c r="B24" s="102"/>
      <c r="C24" s="271"/>
      <c r="D24" s="271"/>
      <c r="E24" s="271"/>
      <c r="F24" s="264"/>
      <c r="G24" s="264"/>
    </row>
    <row r="25" spans="2:7" ht="16.5" x14ac:dyDescent="0.3">
      <c r="B25" s="102"/>
      <c r="C25" s="426" t="s">
        <v>12</v>
      </c>
      <c r="D25" s="426"/>
      <c r="E25" s="426"/>
      <c r="F25" s="426"/>
      <c r="G25" s="426"/>
    </row>
    <row r="26" spans="2:7" s="134" customFormat="1" ht="15.75" x14ac:dyDescent="0.3">
      <c r="B26" s="207"/>
      <c r="C26" s="208"/>
      <c r="D26" s="208"/>
      <c r="E26" s="209"/>
      <c r="F26" s="207"/>
      <c r="G26" s="207"/>
    </row>
    <row r="27" spans="2:7" ht="31.5" x14ac:dyDescent="0.25">
      <c r="B27" s="102"/>
      <c r="C27" s="133" t="s">
        <v>13</v>
      </c>
      <c r="D27" s="288"/>
      <c r="E27" s="210" t="s">
        <v>14</v>
      </c>
      <c r="F27" s="288"/>
      <c r="G27" s="136" t="s">
        <v>15</v>
      </c>
    </row>
    <row r="28" spans="2:7" s="134" customFormat="1" ht="15.75" x14ac:dyDescent="0.25">
      <c r="B28" s="207"/>
      <c r="C28" s="211"/>
      <c r="E28" s="211"/>
      <c r="G28" s="211"/>
    </row>
    <row r="29" spans="2:7" ht="15.75" x14ac:dyDescent="0.3">
      <c r="B29" s="102"/>
      <c r="C29" s="204" t="s">
        <v>16</v>
      </c>
      <c r="D29" s="205"/>
      <c r="E29" s="212"/>
      <c r="F29" s="202"/>
      <c r="G29" s="202"/>
    </row>
    <row r="30" spans="2:7" ht="15.75" x14ac:dyDescent="0.3">
      <c r="B30" s="102"/>
      <c r="C30" s="292"/>
      <c r="D30" s="292"/>
      <c r="E30" s="213"/>
      <c r="F30" s="102"/>
      <c r="G30" s="102"/>
    </row>
    <row r="31" spans="2:7" ht="15.75" x14ac:dyDescent="0.25">
      <c r="B31" s="288"/>
      <c r="C31" s="288"/>
      <c r="D31" s="288"/>
      <c r="E31" s="288"/>
      <c r="F31" s="288"/>
      <c r="G31" s="288"/>
    </row>
    <row r="32" spans="2:7" ht="15.75" customHeight="1" x14ac:dyDescent="0.25">
      <c r="B32" s="102"/>
      <c r="C32" s="214" t="s">
        <v>17</v>
      </c>
      <c r="D32" s="215"/>
      <c r="E32" s="216" t="s">
        <v>18</v>
      </c>
      <c r="F32" s="217"/>
      <c r="G32" s="214" t="s">
        <v>19</v>
      </c>
    </row>
    <row r="33" spans="1:7" ht="43.5" customHeight="1" x14ac:dyDescent="0.25">
      <c r="A33" s="288"/>
      <c r="B33" s="102"/>
      <c r="C33" s="218" t="s">
        <v>20</v>
      </c>
      <c r="D33" s="215"/>
      <c r="E33" s="219" t="s">
        <v>21</v>
      </c>
      <c r="F33" s="220"/>
      <c r="G33" s="218" t="s">
        <v>22</v>
      </c>
    </row>
    <row r="34" spans="1:7" ht="31.5" customHeight="1" x14ac:dyDescent="0.25">
      <c r="A34" s="288"/>
      <c r="B34" s="102"/>
      <c r="C34" s="218" t="s">
        <v>23</v>
      </c>
      <c r="D34" s="215"/>
      <c r="E34" s="221" t="s">
        <v>24</v>
      </c>
      <c r="F34" s="220"/>
      <c r="G34" s="427" t="s">
        <v>25</v>
      </c>
    </row>
    <row r="35" spans="1:7" ht="24" customHeight="1" x14ac:dyDescent="0.25">
      <c r="A35" s="288"/>
      <c r="B35" s="102"/>
      <c r="C35" s="218" t="s">
        <v>26</v>
      </c>
      <c r="D35" s="215"/>
      <c r="E35" s="219" t="s">
        <v>27</v>
      </c>
      <c r="F35" s="220"/>
      <c r="G35" s="427"/>
    </row>
    <row r="36" spans="1:7" ht="48" customHeight="1" x14ac:dyDescent="0.25">
      <c r="A36" s="288"/>
      <c r="B36" s="102"/>
      <c r="C36" s="222" t="s">
        <v>28</v>
      </c>
      <c r="D36" s="215"/>
      <c r="E36" s="223" t="s">
        <v>29</v>
      </c>
      <c r="F36" s="224"/>
      <c r="G36" s="275"/>
    </row>
    <row r="37" spans="1:7" ht="12" customHeight="1" x14ac:dyDescent="0.25">
      <c r="A37" s="288"/>
      <c r="B37" s="102"/>
      <c r="C37" s="288"/>
      <c r="D37" s="288"/>
      <c r="E37" s="288"/>
      <c r="F37" s="288"/>
      <c r="G37" s="288"/>
    </row>
    <row r="38" spans="1:7" ht="15.75" x14ac:dyDescent="0.25">
      <c r="A38" s="288"/>
      <c r="B38" s="288"/>
      <c r="C38" s="292"/>
      <c r="D38" s="292"/>
      <c r="E38" s="292"/>
      <c r="F38" s="292"/>
      <c r="G38" s="102"/>
    </row>
    <row r="39" spans="1:7" ht="15.75" x14ac:dyDescent="0.25">
      <c r="A39" s="288"/>
      <c r="B39" s="288"/>
      <c r="C39" s="286" t="s">
        <v>30</v>
      </c>
      <c r="D39" s="225"/>
      <c r="E39" s="226"/>
      <c r="F39" s="225"/>
      <c r="G39" s="225"/>
    </row>
    <row r="40" spans="1:7" ht="15.75" x14ac:dyDescent="0.25">
      <c r="A40" s="288"/>
      <c r="B40" s="288"/>
      <c r="C40" s="423" t="s">
        <v>31</v>
      </c>
      <c r="D40" s="423"/>
      <c r="E40" s="423"/>
      <c r="F40" s="423"/>
      <c r="G40" s="423"/>
    </row>
    <row r="41" spans="1:7" ht="15.75" x14ac:dyDescent="0.25">
      <c r="A41" s="288"/>
      <c r="B41" s="291" t="s">
        <v>32</v>
      </c>
      <c r="C41" s="284" t="s">
        <v>33</v>
      </c>
      <c r="D41" s="291"/>
      <c r="E41" s="172"/>
      <c r="F41" s="291"/>
      <c r="G41" s="174"/>
    </row>
    <row r="42" spans="1:7" ht="15.75" x14ac:dyDescent="0.25">
      <c r="A42" s="288"/>
      <c r="B42" s="288"/>
      <c r="C42" s="288"/>
      <c r="D42" s="288"/>
      <c r="E42" s="288"/>
      <c r="F42" s="288"/>
      <c r="G42" s="288"/>
    </row>
    <row r="43" spans="1:7" ht="15.75" x14ac:dyDescent="0.25">
      <c r="A43" s="288"/>
      <c r="B43" s="288"/>
      <c r="C43" s="288"/>
      <c r="D43" s="288"/>
      <c r="E43" s="288"/>
      <c r="F43" s="288"/>
      <c r="G43" s="288"/>
    </row>
    <row r="44" spans="1:7" ht="15.75" x14ac:dyDescent="0.25">
      <c r="A44" s="288"/>
      <c r="B44" s="288"/>
      <c r="C44" s="288"/>
      <c r="D44" s="288"/>
      <c r="E44" s="288"/>
      <c r="F44" s="288"/>
      <c r="G44" s="288"/>
    </row>
    <row r="45" spans="1:7" ht="15.75" x14ac:dyDescent="0.25">
      <c r="A45" s="288"/>
      <c r="B45" s="288"/>
      <c r="C45" s="288"/>
      <c r="D45" s="288"/>
      <c r="E45" s="288"/>
      <c r="F45" s="288"/>
      <c r="G45" s="288"/>
    </row>
    <row r="46" spans="1:7" ht="15.75" x14ac:dyDescent="0.25">
      <c r="A46" s="288"/>
      <c r="B46" s="288"/>
      <c r="C46" s="288"/>
      <c r="D46" s="288"/>
      <c r="E46" s="288"/>
      <c r="F46" s="288"/>
      <c r="G46" s="288"/>
    </row>
    <row r="47" spans="1:7" ht="15.75" x14ac:dyDescent="0.25">
      <c r="A47" s="288"/>
      <c r="B47" s="288"/>
      <c r="C47" s="288"/>
      <c r="D47" s="288"/>
      <c r="E47" s="288"/>
      <c r="F47" s="288"/>
      <c r="G47" s="288"/>
    </row>
    <row r="48" spans="1:7" ht="24" customHeight="1" x14ac:dyDescent="0.25">
      <c r="A48" s="288"/>
      <c r="B48" s="288"/>
      <c r="C48" s="288"/>
      <c r="D48" s="288"/>
      <c r="E48" s="288"/>
      <c r="F48" s="288"/>
      <c r="G48" s="288"/>
    </row>
  </sheetData>
  <mergeCells count="6">
    <mergeCell ref="C40:G40"/>
    <mergeCell ref="C15:E15"/>
    <mergeCell ref="C20:E20"/>
    <mergeCell ref="C21:E21"/>
    <mergeCell ref="C25:G25"/>
    <mergeCell ref="G34:G3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J41"/>
  <sheetViews>
    <sheetView topLeftCell="A22" zoomScale="70" zoomScaleNormal="70" workbookViewId="0">
      <selection activeCell="D32" sqref="D32"/>
    </sheetView>
  </sheetViews>
  <sheetFormatPr defaultColWidth="10.5" defaultRowHeight="16.5" x14ac:dyDescent="0.3"/>
  <cols>
    <col min="1" max="1" width="15.875" style="235" customWidth="1"/>
    <col min="2" max="2" width="29.875" style="235" customWidth="1"/>
    <col min="3" max="3" width="3" style="235" customWidth="1"/>
    <col min="4" max="4" width="38.5" style="235" customWidth="1"/>
    <col min="5" max="5" width="3" style="235" customWidth="1"/>
    <col min="6" max="6" width="29.5" style="235" customWidth="1"/>
    <col min="7" max="7" width="3" style="235" customWidth="1"/>
    <col min="8" max="8" width="29.5" style="235" customWidth="1"/>
    <col min="9" max="9" width="3" style="235" customWidth="1"/>
    <col min="10" max="10" width="39.5" style="235" customWidth="1"/>
    <col min="11" max="11" width="3" style="235" customWidth="1"/>
    <col min="12" max="12" width="39.5" style="235" customWidth="1"/>
    <col min="13" max="13" width="3" style="235" customWidth="1"/>
    <col min="14" max="14" width="39.5" style="235" customWidth="1"/>
    <col min="15" max="15" width="3" style="235" customWidth="1"/>
    <col min="16" max="16" width="39.5" style="235" customWidth="1"/>
    <col min="17" max="17" width="3" style="235" customWidth="1"/>
    <col min="18" max="18" width="39.5" style="235" customWidth="1"/>
    <col min="19" max="19" width="3" style="235" customWidth="1"/>
    <col min="20" max="16384" width="10.5" style="235"/>
  </cols>
  <sheetData>
    <row r="1" spans="1:296" ht="27" x14ac:dyDescent="0.45">
      <c r="A1" s="234" t="s">
        <v>199</v>
      </c>
    </row>
    <row r="3" spans="1:296" s="31" customFormat="1" ht="157.5" x14ac:dyDescent="0.25">
      <c r="A3" s="32" t="s">
        <v>200</v>
      </c>
      <c r="B3" s="33" t="s">
        <v>201</v>
      </c>
      <c r="C3" s="34"/>
      <c r="D3" s="10" t="s">
        <v>94</v>
      </c>
      <c r="E3" s="34"/>
      <c r="F3" s="35"/>
      <c r="G3" s="34"/>
      <c r="H3" s="35"/>
      <c r="I3" s="34"/>
      <c r="J3" s="7"/>
      <c r="L3" s="37"/>
      <c r="N3" s="37"/>
      <c r="P3" s="37"/>
      <c r="R3" s="37"/>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c r="CQ3" s="30"/>
      <c r="CR3" s="30"/>
      <c r="CS3" s="30"/>
      <c r="CT3" s="30"/>
      <c r="CU3" s="30"/>
      <c r="CV3" s="30"/>
      <c r="CW3" s="30"/>
      <c r="CX3" s="30"/>
      <c r="CY3" s="30"/>
      <c r="CZ3" s="30"/>
      <c r="DA3" s="30"/>
      <c r="DB3" s="30"/>
      <c r="DC3" s="30"/>
      <c r="DD3" s="30"/>
      <c r="DE3" s="30"/>
      <c r="DF3" s="30"/>
      <c r="DG3" s="30"/>
      <c r="DH3" s="30"/>
      <c r="DI3" s="30"/>
      <c r="DJ3" s="30"/>
      <c r="DK3" s="30"/>
      <c r="DL3" s="30"/>
      <c r="DM3" s="30"/>
      <c r="DN3" s="30"/>
      <c r="DO3" s="30"/>
      <c r="DP3" s="30"/>
      <c r="DQ3" s="30"/>
      <c r="DR3" s="30"/>
      <c r="DS3" s="30"/>
      <c r="DT3" s="30"/>
      <c r="DU3" s="30"/>
      <c r="DV3" s="30"/>
      <c r="DW3" s="30"/>
      <c r="DX3" s="30"/>
      <c r="DY3" s="30"/>
      <c r="DZ3" s="30"/>
      <c r="EA3" s="30"/>
      <c r="EB3" s="30"/>
      <c r="EC3" s="30"/>
      <c r="ED3" s="30"/>
      <c r="EE3" s="30"/>
      <c r="EF3" s="30"/>
      <c r="EG3" s="30"/>
      <c r="EH3" s="30"/>
      <c r="EI3" s="30"/>
      <c r="EJ3" s="30"/>
      <c r="EK3" s="30"/>
      <c r="EL3" s="30"/>
      <c r="EM3" s="30"/>
      <c r="EN3" s="30"/>
      <c r="EO3" s="30"/>
      <c r="EP3" s="30"/>
      <c r="EQ3" s="30"/>
      <c r="ER3" s="30"/>
      <c r="ES3" s="30"/>
      <c r="ET3" s="30"/>
      <c r="EU3" s="30"/>
      <c r="EV3" s="30"/>
      <c r="EW3" s="30"/>
      <c r="EX3" s="30"/>
      <c r="EY3" s="30"/>
      <c r="EZ3" s="30"/>
      <c r="FA3" s="30"/>
      <c r="FB3" s="30"/>
      <c r="FC3" s="30"/>
      <c r="FD3" s="30"/>
      <c r="FE3" s="30"/>
      <c r="FF3" s="30"/>
      <c r="FG3" s="30"/>
      <c r="FH3" s="30"/>
      <c r="FI3" s="30"/>
      <c r="FJ3" s="30"/>
      <c r="FK3" s="30"/>
      <c r="FL3" s="30"/>
      <c r="FM3" s="30"/>
      <c r="FN3" s="30"/>
      <c r="FO3" s="30"/>
      <c r="FP3" s="30"/>
      <c r="FQ3" s="30"/>
      <c r="FR3" s="30"/>
      <c r="FS3" s="30"/>
      <c r="FT3" s="30"/>
      <c r="FU3" s="30"/>
      <c r="FV3" s="30"/>
      <c r="FW3" s="30"/>
      <c r="FX3" s="30"/>
      <c r="FY3" s="30"/>
      <c r="FZ3" s="30"/>
      <c r="GA3" s="30"/>
      <c r="GB3" s="30"/>
      <c r="GC3" s="30"/>
      <c r="GD3" s="30"/>
      <c r="GE3" s="30"/>
      <c r="GF3" s="30"/>
      <c r="GG3" s="30"/>
      <c r="GH3" s="30"/>
      <c r="GI3" s="30"/>
      <c r="GJ3" s="30"/>
      <c r="GK3" s="30"/>
      <c r="GL3" s="30"/>
      <c r="GM3" s="30"/>
      <c r="GN3" s="30"/>
      <c r="GO3" s="30"/>
      <c r="GP3" s="30"/>
      <c r="GQ3" s="30"/>
      <c r="GR3" s="30"/>
      <c r="GS3" s="30"/>
      <c r="GT3" s="30"/>
      <c r="GU3" s="30"/>
      <c r="GV3" s="30"/>
      <c r="GW3" s="30"/>
      <c r="GX3" s="30"/>
      <c r="GY3" s="30"/>
      <c r="GZ3" s="30"/>
      <c r="HA3" s="30"/>
      <c r="HB3" s="30"/>
      <c r="HC3" s="30"/>
      <c r="HD3" s="30"/>
      <c r="HE3" s="30"/>
      <c r="HF3" s="30"/>
      <c r="HG3" s="30"/>
      <c r="HH3" s="30"/>
      <c r="HI3" s="30"/>
      <c r="HJ3" s="30"/>
      <c r="HK3" s="30"/>
      <c r="HL3" s="30"/>
      <c r="HM3" s="30"/>
      <c r="HN3" s="30"/>
      <c r="HO3" s="30"/>
      <c r="HP3" s="30"/>
      <c r="HQ3" s="30"/>
      <c r="HR3" s="30"/>
      <c r="HS3" s="30"/>
      <c r="HT3" s="30"/>
      <c r="HU3" s="30"/>
      <c r="HV3" s="30"/>
      <c r="HW3" s="30"/>
      <c r="HX3" s="30"/>
      <c r="HY3" s="30"/>
      <c r="HZ3" s="30"/>
      <c r="IA3" s="30"/>
      <c r="IB3" s="30"/>
      <c r="IC3" s="30"/>
      <c r="ID3" s="30"/>
      <c r="IE3" s="30"/>
      <c r="IF3" s="30"/>
      <c r="IG3" s="30"/>
      <c r="IH3" s="30"/>
      <c r="II3" s="30"/>
      <c r="IJ3" s="30"/>
      <c r="IK3" s="30"/>
      <c r="IL3" s="30"/>
      <c r="IM3" s="30"/>
      <c r="IN3" s="30"/>
      <c r="IO3" s="30"/>
      <c r="IP3" s="30"/>
      <c r="IQ3" s="30"/>
      <c r="IR3" s="30"/>
      <c r="IS3" s="30"/>
      <c r="IT3" s="30"/>
      <c r="IU3" s="30"/>
      <c r="IV3" s="30"/>
      <c r="IW3" s="30"/>
      <c r="IX3" s="30"/>
      <c r="IY3" s="30"/>
      <c r="IZ3" s="30"/>
      <c r="JA3" s="30"/>
      <c r="JB3" s="30"/>
      <c r="JC3" s="30"/>
      <c r="JD3" s="30"/>
      <c r="JE3" s="30"/>
      <c r="JF3" s="30"/>
      <c r="JG3" s="30"/>
      <c r="JH3" s="30"/>
      <c r="JI3" s="30"/>
      <c r="JJ3" s="30"/>
      <c r="JK3" s="30"/>
      <c r="JL3" s="30"/>
      <c r="JM3" s="30"/>
      <c r="JN3" s="30"/>
      <c r="JO3" s="30"/>
      <c r="JP3" s="30"/>
      <c r="JQ3" s="30"/>
      <c r="JR3" s="30"/>
      <c r="JS3" s="30"/>
      <c r="JT3" s="30"/>
      <c r="JU3" s="30"/>
      <c r="JV3" s="30"/>
      <c r="JW3" s="30"/>
      <c r="JX3" s="30"/>
      <c r="JY3" s="30"/>
      <c r="JZ3" s="30"/>
      <c r="KA3" s="30"/>
      <c r="KB3" s="30"/>
      <c r="KC3" s="30"/>
      <c r="KD3" s="30"/>
      <c r="KE3" s="30"/>
      <c r="KF3" s="30"/>
      <c r="KG3" s="30"/>
      <c r="KH3" s="30"/>
      <c r="KI3" s="30"/>
      <c r="KJ3" s="30"/>
    </row>
    <row r="4" spans="1:296" s="4" customFormat="1" ht="19.5" x14ac:dyDescent="0.25">
      <c r="B4" s="2"/>
      <c r="C4" s="1"/>
      <c r="D4" s="2"/>
      <c r="E4" s="1"/>
      <c r="F4" s="2"/>
      <c r="G4" s="1"/>
      <c r="H4" s="2"/>
      <c r="I4" s="1"/>
      <c r="J4" s="3"/>
      <c r="L4" s="3"/>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row>
    <row r="5" spans="1:296" s="4" customFormat="1" ht="97.5" x14ac:dyDescent="0.25">
      <c r="A5" s="1"/>
      <c r="B5" s="2" t="s">
        <v>95</v>
      </c>
      <c r="C5" s="1"/>
      <c r="D5" s="83" t="s">
        <v>96</v>
      </c>
      <c r="E5" s="46"/>
      <c r="F5" s="83" t="s">
        <v>97</v>
      </c>
      <c r="G5" s="46"/>
      <c r="H5" s="83" t="s">
        <v>98</v>
      </c>
      <c r="I5" s="54"/>
      <c r="J5" s="47" t="s">
        <v>99</v>
      </c>
      <c r="K5" s="28"/>
      <c r="L5" s="29" t="s">
        <v>100</v>
      </c>
      <c r="M5" s="28"/>
      <c r="N5" s="29" t="s">
        <v>101</v>
      </c>
      <c r="O5" s="28"/>
      <c r="P5" s="29" t="s">
        <v>102</v>
      </c>
      <c r="Q5" s="28"/>
      <c r="R5" s="29" t="s">
        <v>103</v>
      </c>
      <c r="S5" s="28"/>
    </row>
    <row r="6" spans="1:296" s="4" customFormat="1" ht="19.5" x14ac:dyDescent="0.25">
      <c r="B6" s="2"/>
      <c r="C6" s="1"/>
      <c r="D6" s="2"/>
      <c r="E6" s="1"/>
      <c r="F6" s="2"/>
      <c r="G6" s="1"/>
      <c r="H6" s="2"/>
      <c r="I6" s="1"/>
      <c r="J6" s="3"/>
      <c r="L6" s="3"/>
      <c r="N6" s="3"/>
      <c r="P6" s="3"/>
      <c r="R6" s="3"/>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row>
    <row r="7" spans="1:296" s="31" customFormat="1" ht="47.25" x14ac:dyDescent="0.25">
      <c r="A7" s="43" t="s">
        <v>117</v>
      </c>
      <c r="B7" s="282" t="s">
        <v>202</v>
      </c>
      <c r="C7" s="30"/>
      <c r="D7" s="6" t="s">
        <v>62</v>
      </c>
      <c r="E7" s="30"/>
      <c r="F7" s="44"/>
      <c r="G7" s="30"/>
      <c r="H7" s="44"/>
      <c r="I7" s="30"/>
      <c r="J7" s="45"/>
    </row>
    <row r="8" spans="1:296" s="4" customFormat="1" ht="19.5" x14ac:dyDescent="0.25">
      <c r="B8" s="2"/>
      <c r="C8" s="1"/>
      <c r="D8" s="2"/>
      <c r="E8" s="1"/>
      <c r="F8" s="2"/>
      <c r="G8" s="1"/>
      <c r="H8" s="2"/>
      <c r="I8" s="1"/>
      <c r="J8" s="3"/>
      <c r="L8" s="3"/>
      <c r="N8" s="3"/>
      <c r="P8" s="3"/>
      <c r="R8" s="3"/>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row>
    <row r="9" spans="1:296" s="233" customFormat="1" ht="53.25" customHeight="1" x14ac:dyDescent="0.25">
      <c r="A9" s="13"/>
      <c r="B9" s="24" t="s">
        <v>203</v>
      </c>
      <c r="C9" s="8"/>
      <c r="D9" s="17"/>
      <c r="E9" s="8"/>
      <c r="F9" s="17"/>
      <c r="G9" s="390"/>
      <c r="H9" s="17"/>
      <c r="I9" s="390"/>
      <c r="J9" s="36"/>
      <c r="K9" s="19"/>
      <c r="L9" s="36"/>
      <c r="M9" s="19"/>
      <c r="N9" s="36"/>
      <c r="O9" s="19"/>
      <c r="P9" s="36"/>
      <c r="Q9" s="19"/>
      <c r="R9" s="36"/>
      <c r="S9" s="19"/>
      <c r="T9" s="288"/>
      <c r="U9" s="288"/>
      <c r="V9" s="288"/>
      <c r="W9" s="288"/>
      <c r="X9" s="288"/>
      <c r="Y9" s="288"/>
      <c r="Z9" s="288"/>
      <c r="AA9" s="288"/>
      <c r="AB9" s="288"/>
      <c r="AC9" s="288"/>
      <c r="AD9" s="288"/>
      <c r="AE9" s="288"/>
      <c r="AF9" s="288"/>
      <c r="AG9" s="288"/>
      <c r="AH9" s="288"/>
      <c r="AI9" s="288"/>
      <c r="AJ9" s="288"/>
      <c r="AK9" s="288"/>
      <c r="AL9" s="288"/>
      <c r="AM9" s="288"/>
      <c r="AN9" s="288"/>
      <c r="AO9" s="288"/>
      <c r="AP9" s="288"/>
      <c r="AQ9" s="288"/>
      <c r="AR9" s="288"/>
      <c r="AS9" s="288"/>
      <c r="AT9" s="288"/>
      <c r="AU9" s="288"/>
      <c r="AV9" s="288"/>
      <c r="AW9" s="288"/>
      <c r="AX9" s="288"/>
      <c r="AY9" s="288"/>
      <c r="AZ9" s="288"/>
      <c r="BA9" s="288"/>
      <c r="BB9" s="288"/>
      <c r="BC9" s="288"/>
      <c r="BD9" s="288"/>
      <c r="BE9" s="288"/>
      <c r="BF9" s="288"/>
      <c r="BG9" s="288"/>
      <c r="BH9" s="288"/>
      <c r="BI9" s="288"/>
      <c r="BJ9" s="288"/>
      <c r="BK9" s="288"/>
      <c r="BL9" s="288"/>
      <c r="BM9" s="288"/>
      <c r="BN9" s="288"/>
      <c r="BO9" s="288"/>
      <c r="BP9" s="288"/>
      <c r="BQ9" s="288"/>
      <c r="BR9" s="288"/>
      <c r="BS9" s="288"/>
      <c r="BT9" s="288"/>
      <c r="BU9" s="288"/>
      <c r="BV9" s="288"/>
      <c r="BW9" s="288"/>
      <c r="BX9" s="288"/>
      <c r="BY9" s="288"/>
      <c r="BZ9" s="288"/>
      <c r="CA9" s="288"/>
      <c r="CB9" s="288"/>
      <c r="CC9" s="288"/>
      <c r="CD9" s="288"/>
      <c r="CE9" s="288"/>
      <c r="CF9" s="288"/>
      <c r="CG9" s="288"/>
      <c r="CH9" s="288"/>
      <c r="CI9" s="288"/>
      <c r="CJ9" s="288"/>
      <c r="CK9" s="288"/>
      <c r="CL9" s="288"/>
      <c r="CM9" s="288"/>
      <c r="CN9" s="288"/>
      <c r="CO9" s="288"/>
      <c r="CP9" s="288"/>
      <c r="CQ9" s="288"/>
      <c r="CR9" s="288"/>
      <c r="CS9" s="288"/>
      <c r="CT9" s="288"/>
      <c r="CU9" s="288"/>
      <c r="CV9" s="288"/>
      <c r="CW9" s="288"/>
      <c r="CX9" s="288"/>
      <c r="CY9" s="288"/>
      <c r="CZ9" s="288"/>
      <c r="DA9" s="288"/>
      <c r="DB9" s="288"/>
      <c r="DC9" s="288"/>
      <c r="DD9" s="288"/>
      <c r="DE9" s="288"/>
      <c r="DF9" s="288"/>
      <c r="DG9" s="288"/>
      <c r="DH9" s="288"/>
      <c r="DI9" s="288"/>
      <c r="DJ9" s="288"/>
      <c r="DK9" s="288"/>
      <c r="DL9" s="288"/>
      <c r="DM9" s="288"/>
      <c r="DN9" s="288"/>
      <c r="DO9" s="288"/>
      <c r="DP9" s="288"/>
      <c r="DQ9" s="288"/>
      <c r="DR9" s="288"/>
      <c r="DS9" s="288"/>
      <c r="DT9" s="288"/>
      <c r="DU9" s="288"/>
      <c r="DV9" s="288"/>
      <c r="DW9" s="288"/>
      <c r="DX9" s="288"/>
      <c r="DY9" s="288"/>
      <c r="DZ9" s="288"/>
      <c r="EA9" s="288"/>
      <c r="EB9" s="288"/>
      <c r="EC9" s="288"/>
      <c r="ED9" s="288"/>
      <c r="EE9" s="288"/>
      <c r="EF9" s="288"/>
      <c r="EG9" s="288"/>
      <c r="EH9" s="288"/>
      <c r="EI9" s="288"/>
      <c r="EJ9" s="288"/>
      <c r="EK9" s="288"/>
      <c r="EL9" s="288"/>
      <c r="EM9" s="288"/>
      <c r="EN9" s="288"/>
      <c r="EO9" s="288"/>
      <c r="EP9" s="288"/>
      <c r="EQ9" s="288"/>
      <c r="ER9" s="288"/>
      <c r="ES9" s="288"/>
      <c r="ET9" s="288"/>
      <c r="EU9" s="288"/>
      <c r="EV9" s="288"/>
      <c r="EW9" s="288"/>
      <c r="EX9" s="288"/>
      <c r="EY9" s="288"/>
      <c r="EZ9" s="288"/>
      <c r="FA9" s="288"/>
      <c r="FB9" s="288"/>
      <c r="FC9" s="288"/>
      <c r="FD9" s="288"/>
      <c r="FE9" s="288"/>
      <c r="FF9" s="288"/>
      <c r="FG9" s="288"/>
      <c r="FH9" s="288"/>
      <c r="FI9" s="288"/>
      <c r="FJ9" s="288"/>
      <c r="FK9" s="288"/>
      <c r="FL9" s="288"/>
      <c r="FM9" s="288"/>
      <c r="FN9" s="288"/>
      <c r="FO9" s="288"/>
      <c r="FP9" s="288"/>
      <c r="FQ9" s="288"/>
      <c r="FR9" s="288"/>
      <c r="FS9" s="288"/>
      <c r="FT9" s="288"/>
      <c r="FU9" s="288"/>
      <c r="FV9" s="288"/>
      <c r="FW9" s="288"/>
      <c r="FX9" s="288"/>
      <c r="FY9" s="288"/>
      <c r="FZ9" s="288"/>
      <c r="GA9" s="288"/>
      <c r="GB9" s="288"/>
      <c r="GC9" s="288"/>
      <c r="GD9" s="288"/>
      <c r="GE9" s="288"/>
      <c r="GF9" s="288"/>
      <c r="GG9" s="288"/>
      <c r="GH9" s="288"/>
      <c r="GI9" s="288"/>
      <c r="GJ9" s="288"/>
      <c r="GK9" s="288"/>
      <c r="GL9" s="288"/>
      <c r="GM9" s="288"/>
      <c r="GN9" s="288"/>
      <c r="GO9" s="288"/>
      <c r="GP9" s="288"/>
      <c r="GQ9" s="288"/>
      <c r="GR9" s="288"/>
      <c r="GS9" s="288"/>
      <c r="GT9" s="288"/>
      <c r="GU9" s="288"/>
      <c r="GV9" s="288"/>
      <c r="GW9" s="288"/>
      <c r="GX9" s="288"/>
      <c r="GY9" s="288"/>
      <c r="GZ9" s="288"/>
      <c r="HA9" s="288"/>
      <c r="HB9" s="288"/>
      <c r="HC9" s="288"/>
      <c r="HD9" s="288"/>
      <c r="HE9" s="288"/>
      <c r="HF9" s="288"/>
      <c r="HG9" s="288"/>
      <c r="HH9" s="288"/>
      <c r="HI9" s="288"/>
      <c r="HJ9" s="288"/>
      <c r="HK9" s="288"/>
      <c r="HL9" s="288"/>
      <c r="HM9" s="288"/>
      <c r="HN9" s="288"/>
      <c r="HO9" s="288"/>
      <c r="HP9" s="288"/>
      <c r="HQ9" s="288"/>
      <c r="HR9" s="288"/>
      <c r="HS9" s="288"/>
      <c r="HT9" s="288"/>
      <c r="HU9" s="288"/>
      <c r="HV9" s="288"/>
      <c r="HW9" s="288"/>
      <c r="HX9" s="288"/>
      <c r="HY9" s="288"/>
      <c r="HZ9" s="288"/>
      <c r="IA9" s="288"/>
      <c r="IB9" s="288"/>
      <c r="IC9" s="288"/>
      <c r="ID9" s="288"/>
      <c r="IE9" s="288"/>
      <c r="IF9" s="288"/>
      <c r="IG9" s="288"/>
      <c r="IH9" s="288"/>
      <c r="II9" s="288"/>
      <c r="IJ9" s="288"/>
      <c r="IK9" s="288"/>
      <c r="IL9" s="288"/>
      <c r="IM9" s="288"/>
      <c r="IN9" s="288"/>
      <c r="IO9" s="288"/>
      <c r="IP9" s="288"/>
      <c r="IQ9" s="288"/>
      <c r="IR9" s="288"/>
      <c r="IS9" s="288"/>
      <c r="IT9" s="288"/>
      <c r="IU9" s="288"/>
      <c r="IV9" s="288"/>
      <c r="IW9" s="288"/>
      <c r="IX9" s="288"/>
      <c r="IY9" s="288"/>
      <c r="IZ9" s="288"/>
      <c r="JA9" s="288"/>
      <c r="JB9" s="288"/>
      <c r="JC9" s="288"/>
      <c r="JD9" s="288"/>
      <c r="JE9" s="288"/>
      <c r="JF9" s="288"/>
      <c r="JG9" s="288"/>
      <c r="JH9" s="288"/>
      <c r="JI9" s="288"/>
      <c r="JJ9" s="288"/>
      <c r="JK9" s="288"/>
      <c r="JL9" s="288"/>
      <c r="JM9" s="288"/>
      <c r="JN9" s="288"/>
      <c r="JO9" s="288"/>
      <c r="JP9" s="288"/>
      <c r="JQ9" s="288"/>
      <c r="JR9" s="288"/>
      <c r="JS9" s="288"/>
      <c r="JT9" s="288"/>
      <c r="JU9" s="288"/>
      <c r="JV9" s="288"/>
      <c r="JW9" s="288"/>
      <c r="JX9" s="288"/>
      <c r="JY9" s="288"/>
      <c r="JZ9" s="288"/>
      <c r="KA9" s="288"/>
      <c r="KB9" s="288"/>
      <c r="KC9" s="288"/>
      <c r="KD9" s="288"/>
      <c r="KE9" s="288"/>
      <c r="KF9" s="288"/>
      <c r="KG9" s="288"/>
      <c r="KH9" s="288"/>
      <c r="KI9" s="288"/>
      <c r="KJ9" s="288"/>
    </row>
    <row r="10" spans="1:296" s="233" customFormat="1" ht="53.25" customHeight="1" x14ac:dyDescent="0.25">
      <c r="A10" s="14"/>
      <c r="B10" s="20" t="s">
        <v>204</v>
      </c>
      <c r="C10" s="380"/>
      <c r="D10" s="382" t="s">
        <v>536</v>
      </c>
      <c r="E10" s="381"/>
      <c r="F10" s="389" t="s">
        <v>64</v>
      </c>
      <c r="G10" s="391"/>
      <c r="H10" s="415" t="s">
        <v>732</v>
      </c>
      <c r="I10" s="391"/>
      <c r="J10" s="464"/>
      <c r="K10" s="4"/>
      <c r="L10" s="317"/>
      <c r="M10" s="4"/>
      <c r="N10" s="317"/>
      <c r="O10" s="4"/>
      <c r="P10" s="462"/>
      <c r="Q10" s="4"/>
      <c r="R10" s="462"/>
      <c r="S10" s="4"/>
      <c r="T10" s="288"/>
      <c r="U10" s="288"/>
      <c r="V10" s="288"/>
      <c r="W10" s="288"/>
      <c r="X10" s="288"/>
      <c r="Y10" s="288"/>
      <c r="Z10" s="288"/>
      <c r="AA10" s="288"/>
      <c r="AB10" s="288"/>
      <c r="AC10" s="288"/>
      <c r="AD10" s="288"/>
      <c r="AE10" s="288"/>
      <c r="AF10" s="288"/>
      <c r="AG10" s="288"/>
      <c r="AH10" s="288"/>
      <c r="AI10" s="288"/>
      <c r="AJ10" s="288"/>
      <c r="AK10" s="288"/>
      <c r="AL10" s="288"/>
      <c r="AM10" s="288"/>
      <c r="AN10" s="288"/>
      <c r="AO10" s="288"/>
      <c r="AP10" s="288"/>
      <c r="AQ10" s="288"/>
      <c r="AR10" s="288"/>
      <c r="AS10" s="288"/>
      <c r="AT10" s="288"/>
      <c r="AU10" s="288"/>
      <c r="AV10" s="288"/>
      <c r="AW10" s="288"/>
      <c r="AX10" s="288"/>
      <c r="AY10" s="288"/>
      <c r="AZ10" s="288"/>
      <c r="BA10" s="288"/>
      <c r="BB10" s="288"/>
      <c r="BC10" s="288"/>
      <c r="BD10" s="288"/>
      <c r="BE10" s="288"/>
      <c r="BF10" s="288"/>
      <c r="BG10" s="288"/>
      <c r="BH10" s="288"/>
      <c r="BI10" s="288"/>
      <c r="BJ10" s="288"/>
      <c r="BK10" s="288"/>
      <c r="BL10" s="288"/>
      <c r="BM10" s="288"/>
      <c r="BN10" s="288"/>
      <c r="BO10" s="288"/>
      <c r="BP10" s="288"/>
      <c r="BQ10" s="288"/>
      <c r="BR10" s="288"/>
      <c r="BS10" s="288"/>
      <c r="BT10" s="288"/>
      <c r="BU10" s="288"/>
      <c r="BV10" s="288"/>
      <c r="BW10" s="288"/>
      <c r="BX10" s="288"/>
      <c r="BY10" s="288"/>
      <c r="BZ10" s="288"/>
      <c r="CA10" s="288"/>
      <c r="CB10" s="288"/>
      <c r="CC10" s="288"/>
      <c r="CD10" s="288"/>
      <c r="CE10" s="288"/>
      <c r="CF10" s="288"/>
      <c r="CG10" s="288"/>
      <c r="CH10" s="288"/>
      <c r="CI10" s="288"/>
      <c r="CJ10" s="288"/>
      <c r="CK10" s="288"/>
      <c r="CL10" s="288"/>
      <c r="CM10" s="288"/>
      <c r="CN10" s="288"/>
      <c r="CO10" s="288"/>
      <c r="CP10" s="288"/>
      <c r="CQ10" s="288"/>
      <c r="CR10" s="288"/>
      <c r="CS10" s="288"/>
      <c r="CT10" s="288"/>
      <c r="CU10" s="288"/>
      <c r="CV10" s="288"/>
      <c r="CW10" s="288"/>
      <c r="CX10" s="288"/>
      <c r="CY10" s="288"/>
      <c r="CZ10" s="288"/>
      <c r="DA10" s="288"/>
      <c r="DB10" s="288"/>
      <c r="DC10" s="288"/>
      <c r="DD10" s="288"/>
      <c r="DE10" s="288"/>
      <c r="DF10" s="288"/>
      <c r="DG10" s="288"/>
      <c r="DH10" s="288"/>
      <c r="DI10" s="288"/>
      <c r="DJ10" s="288"/>
      <c r="DK10" s="288"/>
      <c r="DL10" s="288"/>
      <c r="DM10" s="288"/>
      <c r="DN10" s="288"/>
      <c r="DO10" s="288"/>
      <c r="DP10" s="288"/>
      <c r="DQ10" s="288"/>
      <c r="DR10" s="288"/>
      <c r="DS10" s="288"/>
      <c r="DT10" s="288"/>
      <c r="DU10" s="288"/>
      <c r="DV10" s="288"/>
      <c r="DW10" s="288"/>
      <c r="DX10" s="288"/>
      <c r="DY10" s="288"/>
      <c r="DZ10" s="288"/>
      <c r="EA10" s="288"/>
      <c r="EB10" s="288"/>
      <c r="EC10" s="288"/>
      <c r="ED10" s="288"/>
      <c r="EE10" s="288"/>
      <c r="EF10" s="288"/>
      <c r="EG10" s="288"/>
      <c r="EH10" s="288"/>
      <c r="EI10" s="288"/>
      <c r="EJ10" s="288"/>
      <c r="EK10" s="288"/>
      <c r="EL10" s="288"/>
      <c r="EM10" s="288"/>
      <c r="EN10" s="288"/>
      <c r="EO10" s="288"/>
      <c r="EP10" s="288"/>
      <c r="EQ10" s="288"/>
      <c r="ER10" s="288"/>
      <c r="ES10" s="288"/>
      <c r="ET10" s="288"/>
      <c r="EU10" s="288"/>
      <c r="EV10" s="288"/>
      <c r="EW10" s="288"/>
      <c r="EX10" s="288"/>
      <c r="EY10" s="288"/>
      <c r="EZ10" s="288"/>
      <c r="FA10" s="288"/>
      <c r="FB10" s="288"/>
      <c r="FC10" s="288"/>
      <c r="FD10" s="288"/>
      <c r="FE10" s="288"/>
      <c r="FF10" s="288"/>
      <c r="FG10" s="288"/>
      <c r="FH10" s="288"/>
      <c r="FI10" s="288"/>
      <c r="FJ10" s="288"/>
      <c r="FK10" s="288"/>
      <c r="FL10" s="288"/>
      <c r="FM10" s="288"/>
      <c r="FN10" s="288"/>
      <c r="FO10" s="288"/>
      <c r="FP10" s="288"/>
      <c r="FQ10" s="288"/>
      <c r="FR10" s="288"/>
      <c r="FS10" s="288"/>
      <c r="FT10" s="288"/>
      <c r="FU10" s="288"/>
      <c r="FV10" s="288"/>
      <c r="FW10" s="288"/>
      <c r="FX10" s="288"/>
      <c r="FY10" s="288"/>
      <c r="FZ10" s="288"/>
      <c r="GA10" s="288"/>
      <c r="GB10" s="288"/>
      <c r="GC10" s="288"/>
      <c r="GD10" s="288"/>
      <c r="GE10" s="288"/>
      <c r="GF10" s="288"/>
      <c r="GG10" s="288"/>
      <c r="GH10" s="288"/>
      <c r="GI10" s="288"/>
      <c r="GJ10" s="288"/>
      <c r="GK10" s="288"/>
      <c r="GL10" s="288"/>
      <c r="GM10" s="288"/>
      <c r="GN10" s="288"/>
      <c r="GO10" s="288"/>
      <c r="GP10" s="288"/>
      <c r="GQ10" s="288"/>
      <c r="GR10" s="288"/>
      <c r="GS10" s="288"/>
      <c r="GT10" s="288"/>
      <c r="GU10" s="288"/>
      <c r="GV10" s="288"/>
      <c r="GW10" s="288"/>
      <c r="GX10" s="288"/>
      <c r="GY10" s="288"/>
      <c r="GZ10" s="288"/>
      <c r="HA10" s="288"/>
      <c r="HB10" s="288"/>
      <c r="HC10" s="288"/>
      <c r="HD10" s="288"/>
      <c r="HE10" s="288"/>
      <c r="HF10" s="288"/>
      <c r="HG10" s="288"/>
      <c r="HH10" s="288"/>
      <c r="HI10" s="288"/>
      <c r="HJ10" s="288"/>
      <c r="HK10" s="288"/>
      <c r="HL10" s="288"/>
      <c r="HM10" s="288"/>
      <c r="HN10" s="288"/>
      <c r="HO10" s="288"/>
      <c r="HP10" s="288"/>
      <c r="HQ10" s="288"/>
      <c r="HR10" s="288"/>
      <c r="HS10" s="288"/>
      <c r="HT10" s="288"/>
      <c r="HU10" s="288"/>
      <c r="HV10" s="288"/>
      <c r="HW10" s="288"/>
      <c r="HX10" s="288"/>
      <c r="HY10" s="288"/>
      <c r="HZ10" s="288"/>
      <c r="IA10" s="288"/>
      <c r="IB10" s="288"/>
      <c r="IC10" s="288"/>
      <c r="ID10" s="288"/>
      <c r="IE10" s="288"/>
      <c r="IF10" s="288"/>
      <c r="IG10" s="288"/>
      <c r="IH10" s="288"/>
      <c r="II10" s="288"/>
      <c r="IJ10" s="288"/>
      <c r="IK10" s="288"/>
      <c r="IL10" s="288"/>
      <c r="IM10" s="288"/>
      <c r="IN10" s="288"/>
      <c r="IO10" s="288"/>
      <c r="IP10" s="288"/>
      <c r="IQ10" s="288"/>
      <c r="IR10" s="288"/>
      <c r="IS10" s="288"/>
      <c r="IT10" s="288"/>
      <c r="IU10" s="288"/>
      <c r="IV10" s="288"/>
      <c r="IW10" s="288"/>
      <c r="IX10" s="288"/>
      <c r="IY10" s="288"/>
      <c r="IZ10" s="288"/>
      <c r="JA10" s="288"/>
      <c r="JB10" s="288"/>
      <c r="JC10" s="288"/>
      <c r="JD10" s="288"/>
      <c r="JE10" s="288"/>
      <c r="JF10" s="288"/>
      <c r="JG10" s="288"/>
      <c r="JH10" s="288"/>
      <c r="JI10" s="288"/>
      <c r="JJ10" s="288"/>
      <c r="JK10" s="288"/>
      <c r="JL10" s="288"/>
      <c r="JM10" s="288"/>
      <c r="JN10" s="288"/>
      <c r="JO10" s="288"/>
      <c r="JP10" s="288"/>
      <c r="JQ10" s="288"/>
      <c r="JR10" s="288"/>
      <c r="JS10" s="288"/>
      <c r="JT10" s="288"/>
      <c r="JU10" s="288"/>
      <c r="JV10" s="288"/>
      <c r="JW10" s="288"/>
      <c r="JX10" s="288"/>
      <c r="JY10" s="288"/>
      <c r="JZ10" s="288"/>
      <c r="KA10" s="288"/>
      <c r="KB10" s="288"/>
      <c r="KC10" s="288"/>
      <c r="KD10" s="288"/>
      <c r="KE10" s="288"/>
      <c r="KF10" s="288"/>
      <c r="KG10" s="288"/>
      <c r="KH10" s="288"/>
      <c r="KI10" s="288"/>
      <c r="KJ10" s="288"/>
    </row>
    <row r="11" spans="1:296" s="233" customFormat="1" ht="53.25" customHeight="1" x14ac:dyDescent="0.25">
      <c r="A11" s="14"/>
      <c r="B11" s="20" t="s">
        <v>205</v>
      </c>
      <c r="C11" s="380"/>
      <c r="D11" s="382" t="s">
        <v>536</v>
      </c>
      <c r="E11" s="381"/>
      <c r="F11" s="389" t="s">
        <v>64</v>
      </c>
      <c r="G11" s="391"/>
      <c r="H11" s="416" t="s">
        <v>732</v>
      </c>
      <c r="I11" s="391"/>
      <c r="J11" s="465"/>
      <c r="K11" s="31"/>
      <c r="L11" s="318"/>
      <c r="M11" s="31"/>
      <c r="N11" s="318"/>
      <c r="O11" s="31"/>
      <c r="P11" s="463"/>
      <c r="Q11" s="31"/>
      <c r="R11" s="463"/>
      <c r="S11" s="31"/>
      <c r="T11" s="288"/>
      <c r="U11" s="288"/>
      <c r="V11" s="288"/>
      <c r="W11" s="288"/>
      <c r="X11" s="288"/>
      <c r="Y11" s="288"/>
      <c r="Z11" s="288"/>
      <c r="AA11" s="288"/>
      <c r="AB11" s="288"/>
      <c r="AC11" s="288"/>
      <c r="AD11" s="288"/>
      <c r="AE11" s="288"/>
      <c r="AF11" s="288"/>
      <c r="AG11" s="288"/>
      <c r="AH11" s="288"/>
      <c r="AI11" s="288"/>
      <c r="AJ11" s="288"/>
      <c r="AK11" s="288"/>
      <c r="AL11" s="288"/>
      <c r="AM11" s="288"/>
      <c r="AN11" s="288"/>
      <c r="AO11" s="288"/>
      <c r="AP11" s="288"/>
      <c r="AQ11" s="288"/>
      <c r="AR11" s="288"/>
      <c r="AS11" s="288"/>
      <c r="AT11" s="288"/>
      <c r="AU11" s="288"/>
      <c r="AV11" s="288"/>
      <c r="AW11" s="288"/>
      <c r="AX11" s="288"/>
      <c r="AY11" s="288"/>
      <c r="AZ11" s="288"/>
      <c r="BA11" s="288"/>
      <c r="BB11" s="288"/>
      <c r="BC11" s="288"/>
      <c r="BD11" s="288"/>
      <c r="BE11" s="288"/>
      <c r="BF11" s="288"/>
      <c r="BG11" s="288"/>
      <c r="BH11" s="288"/>
      <c r="BI11" s="288"/>
      <c r="BJ11" s="288"/>
      <c r="BK11" s="288"/>
      <c r="BL11" s="288"/>
      <c r="BM11" s="288"/>
      <c r="BN11" s="288"/>
      <c r="BO11" s="288"/>
      <c r="BP11" s="288"/>
      <c r="BQ11" s="288"/>
      <c r="BR11" s="288"/>
      <c r="BS11" s="288"/>
      <c r="BT11" s="288"/>
      <c r="BU11" s="288"/>
      <c r="BV11" s="288"/>
      <c r="BW11" s="288"/>
      <c r="BX11" s="288"/>
      <c r="BY11" s="288"/>
      <c r="BZ11" s="288"/>
      <c r="CA11" s="288"/>
      <c r="CB11" s="288"/>
      <c r="CC11" s="288"/>
      <c r="CD11" s="288"/>
      <c r="CE11" s="288"/>
      <c r="CF11" s="288"/>
      <c r="CG11" s="288"/>
      <c r="CH11" s="288"/>
      <c r="CI11" s="288"/>
      <c r="CJ11" s="288"/>
      <c r="CK11" s="288"/>
      <c r="CL11" s="288"/>
      <c r="CM11" s="288"/>
      <c r="CN11" s="288"/>
      <c r="CO11" s="288"/>
      <c r="CP11" s="288"/>
      <c r="CQ11" s="288"/>
      <c r="CR11" s="288"/>
      <c r="CS11" s="288"/>
      <c r="CT11" s="288"/>
      <c r="CU11" s="288"/>
      <c r="CV11" s="288"/>
      <c r="CW11" s="288"/>
      <c r="CX11" s="288"/>
      <c r="CY11" s="288"/>
      <c r="CZ11" s="288"/>
      <c r="DA11" s="288"/>
      <c r="DB11" s="288"/>
      <c r="DC11" s="288"/>
      <c r="DD11" s="288"/>
      <c r="DE11" s="288"/>
      <c r="DF11" s="288"/>
      <c r="DG11" s="288"/>
      <c r="DH11" s="288"/>
      <c r="DI11" s="288"/>
      <c r="DJ11" s="288"/>
      <c r="DK11" s="288"/>
      <c r="DL11" s="288"/>
      <c r="DM11" s="288"/>
      <c r="DN11" s="288"/>
      <c r="DO11" s="288"/>
      <c r="DP11" s="288"/>
      <c r="DQ11" s="288"/>
      <c r="DR11" s="288"/>
      <c r="DS11" s="288"/>
      <c r="DT11" s="288"/>
      <c r="DU11" s="288"/>
      <c r="DV11" s="288"/>
      <c r="DW11" s="288"/>
      <c r="DX11" s="288"/>
      <c r="DY11" s="288"/>
      <c r="DZ11" s="288"/>
      <c r="EA11" s="288"/>
      <c r="EB11" s="288"/>
      <c r="EC11" s="288"/>
      <c r="ED11" s="288"/>
      <c r="EE11" s="288"/>
      <c r="EF11" s="288"/>
      <c r="EG11" s="288"/>
      <c r="EH11" s="288"/>
      <c r="EI11" s="288"/>
      <c r="EJ11" s="288"/>
      <c r="EK11" s="288"/>
      <c r="EL11" s="288"/>
      <c r="EM11" s="288"/>
      <c r="EN11" s="288"/>
      <c r="EO11" s="288"/>
      <c r="EP11" s="288"/>
      <c r="EQ11" s="288"/>
      <c r="ER11" s="288"/>
      <c r="ES11" s="288"/>
      <c r="ET11" s="288"/>
      <c r="EU11" s="288"/>
      <c r="EV11" s="288"/>
      <c r="EW11" s="288"/>
      <c r="EX11" s="288"/>
      <c r="EY11" s="288"/>
      <c r="EZ11" s="288"/>
      <c r="FA11" s="288"/>
      <c r="FB11" s="288"/>
      <c r="FC11" s="288"/>
      <c r="FD11" s="288"/>
      <c r="FE11" s="288"/>
      <c r="FF11" s="288"/>
      <c r="FG11" s="288"/>
      <c r="FH11" s="288"/>
      <c r="FI11" s="288"/>
      <c r="FJ11" s="288"/>
      <c r="FK11" s="288"/>
      <c r="FL11" s="288"/>
      <c r="FM11" s="288"/>
      <c r="FN11" s="288"/>
      <c r="FO11" s="288"/>
      <c r="FP11" s="288"/>
      <c r="FQ11" s="288"/>
      <c r="FR11" s="288"/>
      <c r="FS11" s="288"/>
      <c r="FT11" s="288"/>
      <c r="FU11" s="288"/>
      <c r="FV11" s="288"/>
      <c r="FW11" s="288"/>
      <c r="FX11" s="288"/>
      <c r="FY11" s="288"/>
      <c r="FZ11" s="288"/>
      <c r="GA11" s="288"/>
      <c r="GB11" s="288"/>
      <c r="GC11" s="288"/>
      <c r="GD11" s="288"/>
      <c r="GE11" s="288"/>
      <c r="GF11" s="288"/>
      <c r="GG11" s="288"/>
      <c r="GH11" s="288"/>
      <c r="GI11" s="288"/>
      <c r="GJ11" s="288"/>
      <c r="GK11" s="288"/>
      <c r="GL11" s="288"/>
      <c r="GM11" s="288"/>
      <c r="GN11" s="288"/>
      <c r="GO11" s="288"/>
      <c r="GP11" s="288"/>
      <c r="GQ11" s="288"/>
      <c r="GR11" s="288"/>
      <c r="GS11" s="288"/>
      <c r="GT11" s="288"/>
      <c r="GU11" s="288"/>
      <c r="GV11" s="288"/>
      <c r="GW11" s="288"/>
      <c r="GX11" s="288"/>
      <c r="GY11" s="288"/>
      <c r="GZ11" s="288"/>
      <c r="HA11" s="288"/>
      <c r="HB11" s="288"/>
      <c r="HC11" s="288"/>
      <c r="HD11" s="288"/>
      <c r="HE11" s="288"/>
      <c r="HF11" s="288"/>
      <c r="HG11" s="288"/>
      <c r="HH11" s="288"/>
      <c r="HI11" s="288"/>
      <c r="HJ11" s="288"/>
      <c r="HK11" s="288"/>
      <c r="HL11" s="288"/>
      <c r="HM11" s="288"/>
      <c r="HN11" s="288"/>
      <c r="HO11" s="288"/>
      <c r="HP11" s="288"/>
      <c r="HQ11" s="288"/>
      <c r="HR11" s="288"/>
      <c r="HS11" s="288"/>
      <c r="HT11" s="288"/>
      <c r="HU11" s="288"/>
      <c r="HV11" s="288"/>
      <c r="HW11" s="288"/>
      <c r="HX11" s="288"/>
      <c r="HY11" s="288"/>
      <c r="HZ11" s="288"/>
      <c r="IA11" s="288"/>
      <c r="IB11" s="288"/>
      <c r="IC11" s="288"/>
      <c r="ID11" s="288"/>
      <c r="IE11" s="288"/>
      <c r="IF11" s="288"/>
      <c r="IG11" s="288"/>
      <c r="IH11" s="288"/>
      <c r="II11" s="288"/>
      <c r="IJ11" s="288"/>
      <c r="IK11" s="288"/>
      <c r="IL11" s="288"/>
      <c r="IM11" s="288"/>
      <c r="IN11" s="288"/>
      <c r="IO11" s="288"/>
      <c r="IP11" s="288"/>
      <c r="IQ11" s="288"/>
      <c r="IR11" s="288"/>
      <c r="IS11" s="288"/>
      <c r="IT11" s="288"/>
      <c r="IU11" s="288"/>
      <c r="IV11" s="288"/>
      <c r="IW11" s="288"/>
      <c r="IX11" s="288"/>
      <c r="IY11" s="288"/>
      <c r="IZ11" s="288"/>
      <c r="JA11" s="288"/>
      <c r="JB11" s="288"/>
      <c r="JC11" s="288"/>
      <c r="JD11" s="288"/>
      <c r="JE11" s="288"/>
      <c r="JF11" s="288"/>
      <c r="JG11" s="288"/>
      <c r="JH11" s="288"/>
      <c r="JI11" s="288"/>
      <c r="JJ11" s="288"/>
      <c r="JK11" s="288"/>
      <c r="JL11" s="288"/>
      <c r="JM11" s="288"/>
      <c r="JN11" s="288"/>
      <c r="JO11" s="288"/>
      <c r="JP11" s="288"/>
      <c r="JQ11" s="288"/>
      <c r="JR11" s="288"/>
      <c r="JS11" s="288"/>
      <c r="JT11" s="288"/>
      <c r="JU11" s="288"/>
      <c r="JV11" s="288"/>
      <c r="JW11" s="288"/>
      <c r="JX11" s="288"/>
      <c r="JY11" s="288"/>
      <c r="JZ11" s="288"/>
      <c r="KA11" s="288"/>
      <c r="KB11" s="288"/>
      <c r="KC11" s="288"/>
      <c r="KD11" s="288"/>
      <c r="KE11" s="288"/>
      <c r="KF11" s="288"/>
      <c r="KG11" s="288"/>
      <c r="KH11" s="288"/>
      <c r="KI11" s="288"/>
      <c r="KJ11" s="288"/>
    </row>
    <row r="12" spans="1:296" s="233" customFormat="1" ht="53.25" customHeight="1" x14ac:dyDescent="0.3">
      <c r="A12" s="14"/>
      <c r="B12" s="22" t="s">
        <v>206</v>
      </c>
      <c r="C12" s="9"/>
      <c r="D12" s="10" t="s">
        <v>281</v>
      </c>
      <c r="E12" s="9"/>
      <c r="F12" s="10" t="s">
        <v>207</v>
      </c>
      <c r="G12" s="235"/>
      <c r="H12" s="417" t="s">
        <v>107</v>
      </c>
      <c r="I12" s="235"/>
      <c r="J12" s="465"/>
      <c r="K12" s="4"/>
      <c r="L12" s="318"/>
      <c r="M12" s="4"/>
      <c r="N12" s="318"/>
      <c r="O12" s="4"/>
      <c r="P12" s="463"/>
      <c r="Q12" s="4"/>
      <c r="R12" s="463"/>
      <c r="S12" s="4"/>
      <c r="T12" s="288"/>
      <c r="U12" s="288"/>
      <c r="V12" s="288"/>
      <c r="W12" s="288"/>
      <c r="X12" s="288"/>
      <c r="Y12" s="288"/>
      <c r="Z12" s="288"/>
      <c r="AA12" s="288"/>
      <c r="AB12" s="288"/>
      <c r="AC12" s="288"/>
      <c r="AD12" s="288"/>
      <c r="AE12" s="288"/>
      <c r="AF12" s="288"/>
      <c r="AG12" s="288"/>
      <c r="AH12" s="288"/>
      <c r="AI12" s="288"/>
      <c r="AJ12" s="288"/>
      <c r="AK12" s="288"/>
      <c r="AL12" s="288"/>
      <c r="AM12" s="288"/>
      <c r="AN12" s="288"/>
      <c r="AO12" s="288"/>
      <c r="AP12" s="288"/>
      <c r="AQ12" s="288"/>
      <c r="AR12" s="288"/>
      <c r="AS12" s="288"/>
      <c r="AT12" s="288"/>
      <c r="AU12" s="288"/>
      <c r="AV12" s="288"/>
      <c r="AW12" s="288"/>
      <c r="AX12" s="288"/>
      <c r="AY12" s="288"/>
      <c r="AZ12" s="288"/>
      <c r="BA12" s="288"/>
      <c r="BB12" s="288"/>
      <c r="BC12" s="288"/>
      <c r="BD12" s="288"/>
      <c r="BE12" s="288"/>
      <c r="BF12" s="288"/>
      <c r="BG12" s="288"/>
      <c r="BH12" s="288"/>
      <c r="BI12" s="288"/>
      <c r="BJ12" s="288"/>
      <c r="BK12" s="288"/>
      <c r="BL12" s="288"/>
      <c r="BM12" s="288"/>
      <c r="BN12" s="288"/>
      <c r="BO12" s="288"/>
      <c r="BP12" s="288"/>
      <c r="BQ12" s="288"/>
      <c r="BR12" s="288"/>
      <c r="BS12" s="288"/>
      <c r="BT12" s="288"/>
      <c r="BU12" s="288"/>
      <c r="BV12" s="288"/>
      <c r="BW12" s="288"/>
      <c r="BX12" s="288"/>
      <c r="BY12" s="288"/>
      <c r="BZ12" s="288"/>
      <c r="CA12" s="288"/>
      <c r="CB12" s="288"/>
      <c r="CC12" s="288"/>
      <c r="CD12" s="288"/>
      <c r="CE12" s="288"/>
      <c r="CF12" s="288"/>
      <c r="CG12" s="288"/>
      <c r="CH12" s="288"/>
      <c r="CI12" s="288"/>
      <c r="CJ12" s="288"/>
      <c r="CK12" s="288"/>
      <c r="CL12" s="288"/>
      <c r="CM12" s="288"/>
      <c r="CN12" s="288"/>
      <c r="CO12" s="288"/>
      <c r="CP12" s="288"/>
      <c r="CQ12" s="288"/>
      <c r="CR12" s="288"/>
      <c r="CS12" s="288"/>
      <c r="CT12" s="288"/>
      <c r="CU12" s="288"/>
      <c r="CV12" s="288"/>
      <c r="CW12" s="288"/>
      <c r="CX12" s="288"/>
      <c r="CY12" s="288"/>
      <c r="CZ12" s="288"/>
      <c r="DA12" s="288"/>
      <c r="DB12" s="288"/>
      <c r="DC12" s="288"/>
      <c r="DD12" s="288"/>
      <c r="DE12" s="288"/>
      <c r="DF12" s="288"/>
      <c r="DG12" s="288"/>
      <c r="DH12" s="288"/>
      <c r="DI12" s="288"/>
      <c r="DJ12" s="288"/>
      <c r="DK12" s="288"/>
      <c r="DL12" s="288"/>
      <c r="DM12" s="288"/>
      <c r="DN12" s="288"/>
      <c r="DO12" s="288"/>
      <c r="DP12" s="288"/>
      <c r="DQ12" s="288"/>
      <c r="DR12" s="288"/>
      <c r="DS12" s="288"/>
      <c r="DT12" s="288"/>
      <c r="DU12" s="288"/>
      <c r="DV12" s="288"/>
      <c r="DW12" s="288"/>
      <c r="DX12" s="288"/>
      <c r="DY12" s="288"/>
      <c r="DZ12" s="288"/>
      <c r="EA12" s="288"/>
      <c r="EB12" s="288"/>
      <c r="EC12" s="288"/>
      <c r="ED12" s="288"/>
      <c r="EE12" s="288"/>
      <c r="EF12" s="288"/>
      <c r="EG12" s="288"/>
      <c r="EH12" s="288"/>
      <c r="EI12" s="288"/>
      <c r="EJ12" s="288"/>
      <c r="EK12" s="288"/>
      <c r="EL12" s="288"/>
      <c r="EM12" s="288"/>
      <c r="EN12" s="288"/>
      <c r="EO12" s="288"/>
      <c r="EP12" s="288"/>
      <c r="EQ12" s="288"/>
      <c r="ER12" s="288"/>
      <c r="ES12" s="288"/>
      <c r="ET12" s="288"/>
      <c r="EU12" s="288"/>
      <c r="EV12" s="288"/>
      <c r="EW12" s="288"/>
      <c r="EX12" s="288"/>
      <c r="EY12" s="288"/>
      <c r="EZ12" s="288"/>
      <c r="FA12" s="288"/>
      <c r="FB12" s="288"/>
      <c r="FC12" s="288"/>
      <c r="FD12" s="288"/>
      <c r="FE12" s="288"/>
      <c r="FF12" s="288"/>
      <c r="FG12" s="288"/>
      <c r="FH12" s="288"/>
      <c r="FI12" s="288"/>
      <c r="FJ12" s="288"/>
      <c r="FK12" s="288"/>
      <c r="FL12" s="288"/>
      <c r="FM12" s="288"/>
      <c r="FN12" s="288"/>
      <c r="FO12" s="288"/>
      <c r="FP12" s="288"/>
      <c r="FQ12" s="288"/>
      <c r="FR12" s="288"/>
      <c r="FS12" s="288"/>
      <c r="FT12" s="288"/>
      <c r="FU12" s="288"/>
      <c r="FV12" s="288"/>
      <c r="FW12" s="288"/>
      <c r="FX12" s="288"/>
      <c r="FY12" s="288"/>
      <c r="FZ12" s="288"/>
      <c r="GA12" s="288"/>
      <c r="GB12" s="288"/>
      <c r="GC12" s="288"/>
      <c r="GD12" s="288"/>
      <c r="GE12" s="288"/>
      <c r="GF12" s="288"/>
      <c r="GG12" s="288"/>
      <c r="GH12" s="288"/>
      <c r="GI12" s="288"/>
      <c r="GJ12" s="288"/>
      <c r="GK12" s="288"/>
      <c r="GL12" s="288"/>
      <c r="GM12" s="288"/>
      <c r="GN12" s="288"/>
      <c r="GO12" s="288"/>
      <c r="GP12" s="288"/>
      <c r="GQ12" s="288"/>
      <c r="GR12" s="288"/>
      <c r="GS12" s="288"/>
      <c r="GT12" s="288"/>
      <c r="GU12" s="288"/>
      <c r="GV12" s="288"/>
      <c r="GW12" s="288"/>
      <c r="GX12" s="288"/>
      <c r="GY12" s="288"/>
      <c r="GZ12" s="288"/>
      <c r="HA12" s="288"/>
      <c r="HB12" s="288"/>
      <c r="HC12" s="288"/>
      <c r="HD12" s="288"/>
      <c r="HE12" s="288"/>
      <c r="HF12" s="288"/>
      <c r="HG12" s="288"/>
      <c r="HH12" s="288"/>
      <c r="HI12" s="288"/>
      <c r="HJ12" s="288"/>
      <c r="HK12" s="288"/>
      <c r="HL12" s="288"/>
      <c r="HM12" s="288"/>
      <c r="HN12" s="288"/>
      <c r="HO12" s="288"/>
      <c r="HP12" s="288"/>
      <c r="HQ12" s="288"/>
      <c r="HR12" s="288"/>
      <c r="HS12" s="288"/>
      <c r="HT12" s="288"/>
      <c r="HU12" s="288"/>
      <c r="HV12" s="288"/>
      <c r="HW12" s="288"/>
      <c r="HX12" s="288"/>
      <c r="HY12" s="288"/>
      <c r="HZ12" s="288"/>
      <c r="IA12" s="288"/>
      <c r="IB12" s="288"/>
      <c r="IC12" s="288"/>
      <c r="ID12" s="288"/>
      <c r="IE12" s="288"/>
      <c r="IF12" s="288"/>
      <c r="IG12" s="288"/>
      <c r="IH12" s="288"/>
      <c r="II12" s="288"/>
      <c r="IJ12" s="288"/>
      <c r="IK12" s="288"/>
      <c r="IL12" s="288"/>
      <c r="IM12" s="288"/>
      <c r="IN12" s="288"/>
      <c r="IO12" s="288"/>
      <c r="IP12" s="288"/>
      <c r="IQ12" s="288"/>
      <c r="IR12" s="288"/>
      <c r="IS12" s="288"/>
      <c r="IT12" s="288"/>
      <c r="IU12" s="288"/>
      <c r="IV12" s="288"/>
      <c r="IW12" s="288"/>
      <c r="IX12" s="288"/>
      <c r="IY12" s="288"/>
      <c r="IZ12" s="288"/>
      <c r="JA12" s="288"/>
      <c r="JB12" s="288"/>
      <c r="JC12" s="288"/>
      <c r="JD12" s="288"/>
      <c r="JE12" s="288"/>
      <c r="JF12" s="288"/>
      <c r="JG12" s="288"/>
      <c r="JH12" s="288"/>
      <c r="JI12" s="288"/>
      <c r="JJ12" s="288"/>
      <c r="JK12" s="288"/>
      <c r="JL12" s="288"/>
      <c r="JM12" s="288"/>
      <c r="JN12" s="288"/>
      <c r="JO12" s="288"/>
      <c r="JP12" s="288"/>
      <c r="JQ12" s="288"/>
      <c r="JR12" s="288"/>
      <c r="JS12" s="288"/>
      <c r="JT12" s="288"/>
      <c r="JU12" s="288"/>
      <c r="JV12" s="288"/>
      <c r="JW12" s="288"/>
      <c r="JX12" s="288"/>
      <c r="JY12" s="288"/>
      <c r="JZ12" s="288"/>
      <c r="KA12" s="288"/>
      <c r="KB12" s="288"/>
      <c r="KC12" s="288"/>
      <c r="KD12" s="288"/>
      <c r="KE12" s="288"/>
      <c r="KF12" s="288"/>
      <c r="KG12" s="288"/>
      <c r="KH12" s="288"/>
      <c r="KI12" s="288"/>
      <c r="KJ12" s="288"/>
    </row>
    <row r="13" spans="1:296" s="233" customFormat="1" ht="53.25" customHeight="1" x14ac:dyDescent="0.3">
      <c r="A13" s="14"/>
      <c r="B13" s="22" t="str">
        <f>LEFT(B12,SEARCH(",",B12))&amp;" value"</f>
        <v>Crude oil (2709), value</v>
      </c>
      <c r="C13" s="9"/>
      <c r="D13" s="10" t="s">
        <v>281</v>
      </c>
      <c r="E13" s="9"/>
      <c r="F13" s="10" t="s">
        <v>208</v>
      </c>
      <c r="G13" s="235"/>
      <c r="H13" s="379" t="s">
        <v>107</v>
      </c>
      <c r="I13" s="235"/>
      <c r="J13" s="465"/>
      <c r="K13" s="19"/>
      <c r="L13" s="318"/>
      <c r="M13" s="19"/>
      <c r="N13" s="318"/>
      <c r="O13" s="19"/>
      <c r="P13" s="463"/>
      <c r="Q13" s="19"/>
      <c r="R13" s="463"/>
      <c r="S13" s="19"/>
      <c r="T13" s="288"/>
      <c r="U13" s="288"/>
      <c r="V13" s="288"/>
      <c r="W13" s="288"/>
      <c r="X13" s="288"/>
      <c r="Y13" s="288"/>
      <c r="Z13" s="288"/>
      <c r="AA13" s="288"/>
      <c r="AB13" s="288"/>
      <c r="AC13" s="288"/>
      <c r="AD13" s="288"/>
      <c r="AE13" s="288"/>
      <c r="AF13" s="288"/>
      <c r="AG13" s="288"/>
      <c r="AH13" s="288"/>
      <c r="AI13" s="288"/>
      <c r="AJ13" s="288"/>
      <c r="AK13" s="288"/>
      <c r="AL13" s="288"/>
      <c r="AM13" s="288"/>
      <c r="AN13" s="288"/>
      <c r="AO13" s="288"/>
      <c r="AP13" s="288"/>
      <c r="AQ13" s="288"/>
      <c r="AR13" s="288"/>
      <c r="AS13" s="288"/>
      <c r="AT13" s="288"/>
      <c r="AU13" s="288"/>
      <c r="AV13" s="288"/>
      <c r="AW13" s="288"/>
      <c r="AX13" s="288"/>
      <c r="AY13" s="288"/>
      <c r="AZ13" s="288"/>
      <c r="BA13" s="288"/>
      <c r="BB13" s="288"/>
      <c r="BC13" s="288"/>
      <c r="BD13" s="288"/>
      <c r="BE13" s="288"/>
      <c r="BF13" s="288"/>
      <c r="BG13" s="288"/>
      <c r="BH13" s="288"/>
      <c r="BI13" s="288"/>
      <c r="BJ13" s="288"/>
      <c r="BK13" s="288"/>
      <c r="BL13" s="288"/>
      <c r="BM13" s="288"/>
      <c r="BN13" s="288"/>
      <c r="BO13" s="288"/>
      <c r="BP13" s="288"/>
      <c r="BQ13" s="288"/>
      <c r="BR13" s="288"/>
      <c r="BS13" s="288"/>
      <c r="BT13" s="288"/>
      <c r="BU13" s="288"/>
      <c r="BV13" s="288"/>
      <c r="BW13" s="288"/>
      <c r="BX13" s="288"/>
      <c r="BY13" s="288"/>
      <c r="BZ13" s="288"/>
      <c r="CA13" s="288"/>
      <c r="CB13" s="288"/>
      <c r="CC13" s="288"/>
      <c r="CD13" s="288"/>
      <c r="CE13" s="288"/>
      <c r="CF13" s="288"/>
      <c r="CG13" s="288"/>
      <c r="CH13" s="288"/>
      <c r="CI13" s="288"/>
      <c r="CJ13" s="288"/>
      <c r="CK13" s="288"/>
      <c r="CL13" s="288"/>
      <c r="CM13" s="288"/>
      <c r="CN13" s="288"/>
      <c r="CO13" s="288"/>
      <c r="CP13" s="288"/>
      <c r="CQ13" s="288"/>
      <c r="CR13" s="288"/>
      <c r="CS13" s="288"/>
      <c r="CT13" s="288"/>
      <c r="CU13" s="288"/>
      <c r="CV13" s="288"/>
      <c r="CW13" s="288"/>
      <c r="CX13" s="288"/>
      <c r="CY13" s="288"/>
      <c r="CZ13" s="288"/>
      <c r="DA13" s="288"/>
      <c r="DB13" s="288"/>
      <c r="DC13" s="288"/>
      <c r="DD13" s="288"/>
      <c r="DE13" s="288"/>
      <c r="DF13" s="288"/>
      <c r="DG13" s="288"/>
      <c r="DH13" s="288"/>
      <c r="DI13" s="288"/>
      <c r="DJ13" s="288"/>
      <c r="DK13" s="288"/>
      <c r="DL13" s="288"/>
      <c r="DM13" s="288"/>
      <c r="DN13" s="288"/>
      <c r="DO13" s="288"/>
      <c r="DP13" s="288"/>
      <c r="DQ13" s="288"/>
      <c r="DR13" s="288"/>
      <c r="DS13" s="288"/>
      <c r="DT13" s="288"/>
      <c r="DU13" s="288"/>
      <c r="DV13" s="288"/>
      <c r="DW13" s="288"/>
      <c r="DX13" s="288"/>
      <c r="DY13" s="288"/>
      <c r="DZ13" s="288"/>
      <c r="EA13" s="288"/>
      <c r="EB13" s="288"/>
      <c r="EC13" s="288"/>
      <c r="ED13" s="288"/>
      <c r="EE13" s="288"/>
      <c r="EF13" s="288"/>
      <c r="EG13" s="288"/>
      <c r="EH13" s="288"/>
      <c r="EI13" s="288"/>
      <c r="EJ13" s="288"/>
      <c r="EK13" s="288"/>
      <c r="EL13" s="288"/>
      <c r="EM13" s="288"/>
      <c r="EN13" s="288"/>
      <c r="EO13" s="288"/>
      <c r="EP13" s="288"/>
      <c r="EQ13" s="288"/>
      <c r="ER13" s="288"/>
      <c r="ES13" s="288"/>
      <c r="ET13" s="288"/>
      <c r="EU13" s="288"/>
      <c r="EV13" s="288"/>
      <c r="EW13" s="288"/>
      <c r="EX13" s="288"/>
      <c r="EY13" s="288"/>
      <c r="EZ13" s="288"/>
      <c r="FA13" s="288"/>
      <c r="FB13" s="288"/>
      <c r="FC13" s="288"/>
      <c r="FD13" s="288"/>
      <c r="FE13" s="288"/>
      <c r="FF13" s="288"/>
      <c r="FG13" s="288"/>
      <c r="FH13" s="288"/>
      <c r="FI13" s="288"/>
      <c r="FJ13" s="288"/>
      <c r="FK13" s="288"/>
      <c r="FL13" s="288"/>
      <c r="FM13" s="288"/>
      <c r="FN13" s="288"/>
      <c r="FO13" s="288"/>
      <c r="FP13" s="288"/>
      <c r="FQ13" s="288"/>
      <c r="FR13" s="288"/>
      <c r="FS13" s="288"/>
      <c r="FT13" s="288"/>
      <c r="FU13" s="288"/>
      <c r="FV13" s="288"/>
      <c r="FW13" s="288"/>
      <c r="FX13" s="288"/>
      <c r="FY13" s="288"/>
      <c r="FZ13" s="288"/>
      <c r="GA13" s="288"/>
      <c r="GB13" s="288"/>
      <c r="GC13" s="288"/>
      <c r="GD13" s="288"/>
      <c r="GE13" s="288"/>
      <c r="GF13" s="288"/>
      <c r="GG13" s="288"/>
      <c r="GH13" s="288"/>
      <c r="GI13" s="288"/>
      <c r="GJ13" s="288"/>
      <c r="GK13" s="288"/>
      <c r="GL13" s="288"/>
      <c r="GM13" s="288"/>
      <c r="GN13" s="288"/>
      <c r="GO13" s="288"/>
      <c r="GP13" s="288"/>
      <c r="GQ13" s="288"/>
      <c r="GR13" s="288"/>
      <c r="GS13" s="288"/>
      <c r="GT13" s="288"/>
      <c r="GU13" s="288"/>
      <c r="GV13" s="288"/>
      <c r="GW13" s="288"/>
      <c r="GX13" s="288"/>
      <c r="GY13" s="288"/>
      <c r="GZ13" s="288"/>
      <c r="HA13" s="288"/>
      <c r="HB13" s="288"/>
      <c r="HC13" s="288"/>
      <c r="HD13" s="288"/>
      <c r="HE13" s="288"/>
      <c r="HF13" s="288"/>
      <c r="HG13" s="288"/>
      <c r="HH13" s="288"/>
      <c r="HI13" s="288"/>
      <c r="HJ13" s="288"/>
      <c r="HK13" s="288"/>
      <c r="HL13" s="288"/>
      <c r="HM13" s="288"/>
      <c r="HN13" s="288"/>
      <c r="HO13" s="288"/>
      <c r="HP13" s="288"/>
      <c r="HQ13" s="288"/>
      <c r="HR13" s="288"/>
      <c r="HS13" s="288"/>
      <c r="HT13" s="288"/>
      <c r="HU13" s="288"/>
      <c r="HV13" s="288"/>
      <c r="HW13" s="288"/>
      <c r="HX13" s="288"/>
      <c r="HY13" s="288"/>
      <c r="HZ13" s="288"/>
      <c r="IA13" s="288"/>
      <c r="IB13" s="288"/>
      <c r="IC13" s="288"/>
      <c r="ID13" s="288"/>
      <c r="IE13" s="288"/>
      <c r="IF13" s="288"/>
      <c r="IG13" s="288"/>
      <c r="IH13" s="288"/>
      <c r="II13" s="288"/>
      <c r="IJ13" s="288"/>
      <c r="IK13" s="288"/>
      <c r="IL13" s="288"/>
      <c r="IM13" s="288"/>
      <c r="IN13" s="288"/>
      <c r="IO13" s="288"/>
      <c r="IP13" s="288"/>
      <c r="IQ13" s="288"/>
      <c r="IR13" s="288"/>
      <c r="IS13" s="288"/>
      <c r="IT13" s="288"/>
      <c r="IU13" s="288"/>
      <c r="IV13" s="288"/>
      <c r="IW13" s="288"/>
      <c r="IX13" s="288"/>
      <c r="IY13" s="288"/>
      <c r="IZ13" s="288"/>
      <c r="JA13" s="288"/>
      <c r="JB13" s="288"/>
      <c r="JC13" s="288"/>
      <c r="JD13" s="288"/>
      <c r="JE13" s="288"/>
      <c r="JF13" s="288"/>
      <c r="JG13" s="288"/>
      <c r="JH13" s="288"/>
      <c r="JI13" s="288"/>
      <c r="JJ13" s="288"/>
      <c r="JK13" s="288"/>
      <c r="JL13" s="288"/>
      <c r="JM13" s="288"/>
      <c r="JN13" s="288"/>
      <c r="JO13" s="288"/>
      <c r="JP13" s="288"/>
      <c r="JQ13" s="288"/>
      <c r="JR13" s="288"/>
      <c r="JS13" s="288"/>
      <c r="JT13" s="288"/>
      <c r="JU13" s="288"/>
      <c r="JV13" s="288"/>
      <c r="JW13" s="288"/>
      <c r="JX13" s="288"/>
      <c r="JY13" s="288"/>
      <c r="JZ13" s="288"/>
      <c r="KA13" s="288"/>
      <c r="KB13" s="288"/>
      <c r="KC13" s="288"/>
      <c r="KD13" s="288"/>
      <c r="KE13" s="288"/>
      <c r="KF13" s="288"/>
      <c r="KG13" s="288"/>
      <c r="KH13" s="288"/>
      <c r="KI13" s="288"/>
      <c r="KJ13" s="288"/>
    </row>
    <row r="14" spans="1:296" s="233" customFormat="1" ht="53.25" customHeight="1" x14ac:dyDescent="0.3">
      <c r="A14" s="14"/>
      <c r="B14" s="22" t="s">
        <v>209</v>
      </c>
      <c r="C14" s="9"/>
      <c r="D14" s="10" t="s">
        <v>281</v>
      </c>
      <c r="E14" s="9"/>
      <c r="F14" s="10" t="s">
        <v>210</v>
      </c>
      <c r="G14" s="235"/>
      <c r="H14" s="379" t="s">
        <v>107</v>
      </c>
      <c r="I14" s="235"/>
      <c r="J14" s="465"/>
      <c r="K14" s="19"/>
      <c r="L14" s="318"/>
      <c r="M14" s="19"/>
      <c r="N14" s="318"/>
      <c r="O14" s="19"/>
      <c r="P14" s="463"/>
      <c r="Q14" s="19"/>
      <c r="R14" s="463"/>
      <c r="S14" s="19"/>
      <c r="T14" s="288"/>
      <c r="U14" s="288"/>
      <c r="V14" s="288"/>
      <c r="W14" s="288"/>
      <c r="X14" s="288"/>
      <c r="Y14" s="288"/>
      <c r="Z14" s="288"/>
      <c r="AA14" s="288"/>
      <c r="AB14" s="288"/>
      <c r="AC14" s="288"/>
      <c r="AD14" s="288"/>
      <c r="AE14" s="288"/>
      <c r="AF14" s="288"/>
      <c r="AG14" s="288"/>
      <c r="AH14" s="288"/>
      <c r="AI14" s="288"/>
      <c r="AJ14" s="288"/>
      <c r="AK14" s="288"/>
      <c r="AL14" s="288"/>
      <c r="AM14" s="288"/>
      <c r="AN14" s="288"/>
      <c r="AO14" s="288"/>
      <c r="AP14" s="288"/>
      <c r="AQ14" s="288"/>
      <c r="AR14" s="288"/>
      <c r="AS14" s="288"/>
      <c r="AT14" s="288"/>
      <c r="AU14" s="288"/>
      <c r="AV14" s="288"/>
      <c r="AW14" s="288"/>
      <c r="AX14" s="288"/>
      <c r="AY14" s="288"/>
      <c r="AZ14" s="288"/>
      <c r="BA14" s="288"/>
      <c r="BB14" s="288"/>
      <c r="BC14" s="288"/>
      <c r="BD14" s="288"/>
      <c r="BE14" s="288"/>
      <c r="BF14" s="288"/>
      <c r="BG14" s="288"/>
      <c r="BH14" s="288"/>
      <c r="BI14" s="288"/>
      <c r="BJ14" s="288"/>
      <c r="BK14" s="288"/>
      <c r="BL14" s="288"/>
      <c r="BM14" s="288"/>
      <c r="BN14" s="288"/>
      <c r="BO14" s="288"/>
      <c r="BP14" s="288"/>
      <c r="BQ14" s="288"/>
      <c r="BR14" s="288"/>
      <c r="BS14" s="288"/>
      <c r="BT14" s="288"/>
      <c r="BU14" s="288"/>
      <c r="BV14" s="288"/>
      <c r="BW14" s="288"/>
      <c r="BX14" s="288"/>
      <c r="BY14" s="288"/>
      <c r="BZ14" s="288"/>
      <c r="CA14" s="288"/>
      <c r="CB14" s="288"/>
      <c r="CC14" s="288"/>
      <c r="CD14" s="288"/>
      <c r="CE14" s="288"/>
      <c r="CF14" s="288"/>
      <c r="CG14" s="288"/>
      <c r="CH14" s="288"/>
      <c r="CI14" s="288"/>
      <c r="CJ14" s="288"/>
      <c r="CK14" s="288"/>
      <c r="CL14" s="288"/>
      <c r="CM14" s="288"/>
      <c r="CN14" s="288"/>
      <c r="CO14" s="288"/>
      <c r="CP14" s="288"/>
      <c r="CQ14" s="288"/>
      <c r="CR14" s="288"/>
      <c r="CS14" s="288"/>
      <c r="CT14" s="288"/>
      <c r="CU14" s="288"/>
      <c r="CV14" s="288"/>
      <c r="CW14" s="288"/>
      <c r="CX14" s="288"/>
      <c r="CY14" s="288"/>
      <c r="CZ14" s="288"/>
      <c r="DA14" s="288"/>
      <c r="DB14" s="288"/>
      <c r="DC14" s="288"/>
      <c r="DD14" s="288"/>
      <c r="DE14" s="288"/>
      <c r="DF14" s="288"/>
      <c r="DG14" s="288"/>
      <c r="DH14" s="288"/>
      <c r="DI14" s="288"/>
      <c r="DJ14" s="288"/>
      <c r="DK14" s="288"/>
      <c r="DL14" s="288"/>
      <c r="DM14" s="288"/>
      <c r="DN14" s="288"/>
      <c r="DO14" s="288"/>
      <c r="DP14" s="288"/>
      <c r="DQ14" s="288"/>
      <c r="DR14" s="288"/>
      <c r="DS14" s="288"/>
      <c r="DT14" s="288"/>
      <c r="DU14" s="288"/>
      <c r="DV14" s="288"/>
      <c r="DW14" s="288"/>
      <c r="DX14" s="288"/>
      <c r="DY14" s="288"/>
      <c r="DZ14" s="288"/>
      <c r="EA14" s="288"/>
      <c r="EB14" s="288"/>
      <c r="EC14" s="288"/>
      <c r="ED14" s="288"/>
      <c r="EE14" s="288"/>
      <c r="EF14" s="288"/>
      <c r="EG14" s="288"/>
      <c r="EH14" s="288"/>
      <c r="EI14" s="288"/>
      <c r="EJ14" s="288"/>
      <c r="EK14" s="288"/>
      <c r="EL14" s="288"/>
      <c r="EM14" s="288"/>
      <c r="EN14" s="288"/>
      <c r="EO14" s="288"/>
      <c r="EP14" s="288"/>
      <c r="EQ14" s="288"/>
      <c r="ER14" s="288"/>
      <c r="ES14" s="288"/>
      <c r="ET14" s="288"/>
      <c r="EU14" s="288"/>
      <c r="EV14" s="288"/>
      <c r="EW14" s="288"/>
      <c r="EX14" s="288"/>
      <c r="EY14" s="288"/>
      <c r="EZ14" s="288"/>
      <c r="FA14" s="288"/>
      <c r="FB14" s="288"/>
      <c r="FC14" s="288"/>
      <c r="FD14" s="288"/>
      <c r="FE14" s="288"/>
      <c r="FF14" s="288"/>
      <c r="FG14" s="288"/>
      <c r="FH14" s="288"/>
      <c r="FI14" s="288"/>
      <c r="FJ14" s="288"/>
      <c r="FK14" s="288"/>
      <c r="FL14" s="288"/>
      <c r="FM14" s="288"/>
      <c r="FN14" s="288"/>
      <c r="FO14" s="288"/>
      <c r="FP14" s="288"/>
      <c r="FQ14" s="288"/>
      <c r="FR14" s="288"/>
      <c r="FS14" s="288"/>
      <c r="FT14" s="288"/>
      <c r="FU14" s="288"/>
      <c r="FV14" s="288"/>
      <c r="FW14" s="288"/>
      <c r="FX14" s="288"/>
      <c r="FY14" s="288"/>
      <c r="FZ14" s="288"/>
      <c r="GA14" s="288"/>
      <c r="GB14" s="288"/>
      <c r="GC14" s="288"/>
      <c r="GD14" s="288"/>
      <c r="GE14" s="288"/>
      <c r="GF14" s="288"/>
      <c r="GG14" s="288"/>
      <c r="GH14" s="288"/>
      <c r="GI14" s="288"/>
      <c r="GJ14" s="288"/>
      <c r="GK14" s="288"/>
      <c r="GL14" s="288"/>
      <c r="GM14" s="288"/>
      <c r="GN14" s="288"/>
      <c r="GO14" s="288"/>
      <c r="GP14" s="288"/>
      <c r="GQ14" s="288"/>
      <c r="GR14" s="288"/>
      <c r="GS14" s="288"/>
      <c r="GT14" s="288"/>
      <c r="GU14" s="288"/>
      <c r="GV14" s="288"/>
      <c r="GW14" s="288"/>
      <c r="GX14" s="288"/>
      <c r="GY14" s="288"/>
      <c r="GZ14" s="288"/>
      <c r="HA14" s="288"/>
      <c r="HB14" s="288"/>
      <c r="HC14" s="288"/>
      <c r="HD14" s="288"/>
      <c r="HE14" s="288"/>
      <c r="HF14" s="288"/>
      <c r="HG14" s="288"/>
      <c r="HH14" s="288"/>
      <c r="HI14" s="288"/>
      <c r="HJ14" s="288"/>
      <c r="HK14" s="288"/>
      <c r="HL14" s="288"/>
      <c r="HM14" s="288"/>
      <c r="HN14" s="288"/>
      <c r="HO14" s="288"/>
      <c r="HP14" s="288"/>
      <c r="HQ14" s="288"/>
      <c r="HR14" s="288"/>
      <c r="HS14" s="288"/>
      <c r="HT14" s="288"/>
      <c r="HU14" s="288"/>
      <c r="HV14" s="288"/>
      <c r="HW14" s="288"/>
      <c r="HX14" s="288"/>
      <c r="HY14" s="288"/>
      <c r="HZ14" s="288"/>
      <c r="IA14" s="288"/>
      <c r="IB14" s="288"/>
      <c r="IC14" s="288"/>
      <c r="ID14" s="288"/>
      <c r="IE14" s="288"/>
      <c r="IF14" s="288"/>
      <c r="IG14" s="288"/>
      <c r="IH14" s="288"/>
      <c r="II14" s="288"/>
      <c r="IJ14" s="288"/>
      <c r="IK14" s="288"/>
      <c r="IL14" s="288"/>
      <c r="IM14" s="288"/>
      <c r="IN14" s="288"/>
      <c r="IO14" s="288"/>
      <c r="IP14" s="288"/>
      <c r="IQ14" s="288"/>
      <c r="IR14" s="288"/>
      <c r="IS14" s="288"/>
      <c r="IT14" s="288"/>
      <c r="IU14" s="288"/>
      <c r="IV14" s="288"/>
      <c r="IW14" s="288"/>
      <c r="IX14" s="288"/>
      <c r="IY14" s="288"/>
      <c r="IZ14" s="288"/>
      <c r="JA14" s="288"/>
      <c r="JB14" s="288"/>
      <c r="JC14" s="288"/>
      <c r="JD14" s="288"/>
      <c r="JE14" s="288"/>
      <c r="JF14" s="288"/>
      <c r="JG14" s="288"/>
      <c r="JH14" s="288"/>
      <c r="JI14" s="288"/>
      <c r="JJ14" s="288"/>
      <c r="JK14" s="288"/>
      <c r="JL14" s="288"/>
      <c r="JM14" s="288"/>
      <c r="JN14" s="288"/>
      <c r="JO14" s="288"/>
      <c r="JP14" s="288"/>
      <c r="JQ14" s="288"/>
      <c r="JR14" s="288"/>
      <c r="JS14" s="288"/>
      <c r="JT14" s="288"/>
      <c r="JU14" s="288"/>
      <c r="JV14" s="288"/>
      <c r="JW14" s="288"/>
      <c r="JX14" s="288"/>
      <c r="JY14" s="288"/>
      <c r="JZ14" s="288"/>
      <c r="KA14" s="288"/>
      <c r="KB14" s="288"/>
      <c r="KC14" s="288"/>
      <c r="KD14" s="288"/>
      <c r="KE14" s="288"/>
      <c r="KF14" s="288"/>
      <c r="KG14" s="288"/>
      <c r="KH14" s="288"/>
      <c r="KI14" s="288"/>
      <c r="KJ14" s="288"/>
    </row>
    <row r="15" spans="1:296" s="233" customFormat="1" ht="53.25" customHeight="1" x14ac:dyDescent="0.3">
      <c r="A15" s="14"/>
      <c r="B15" s="22" t="str">
        <f>LEFT(B14,SEARCH(",",B14))&amp;" value"</f>
        <v>Natural gas (2711), value</v>
      </c>
      <c r="C15" s="9"/>
      <c r="D15" s="10" t="s">
        <v>281</v>
      </c>
      <c r="E15" s="9"/>
      <c r="F15" s="10" t="s">
        <v>208</v>
      </c>
      <c r="G15" s="235"/>
      <c r="H15" s="379" t="s">
        <v>107</v>
      </c>
      <c r="I15" s="235"/>
      <c r="J15" s="465"/>
      <c r="K15" s="19"/>
      <c r="L15" s="318"/>
      <c r="M15" s="19"/>
      <c r="N15" s="318"/>
      <c r="O15" s="19"/>
      <c r="P15" s="463"/>
      <c r="Q15" s="19"/>
      <c r="R15" s="463"/>
      <c r="S15" s="19"/>
      <c r="T15" s="288"/>
      <c r="U15" s="288"/>
      <c r="V15" s="288"/>
      <c r="W15" s="288"/>
      <c r="X15" s="288"/>
      <c r="Y15" s="288"/>
      <c r="Z15" s="288"/>
      <c r="AA15" s="288"/>
      <c r="AB15" s="288"/>
      <c r="AC15" s="288"/>
      <c r="AD15" s="288"/>
      <c r="AE15" s="288"/>
      <c r="AF15" s="288"/>
      <c r="AG15" s="288"/>
      <c r="AH15" s="288"/>
      <c r="AI15" s="288"/>
      <c r="AJ15" s="288"/>
      <c r="AK15" s="288"/>
      <c r="AL15" s="288"/>
      <c r="AM15" s="288"/>
      <c r="AN15" s="288"/>
      <c r="AO15" s="288"/>
      <c r="AP15" s="288"/>
      <c r="AQ15" s="288"/>
      <c r="AR15" s="288"/>
      <c r="AS15" s="288"/>
      <c r="AT15" s="288"/>
      <c r="AU15" s="288"/>
      <c r="AV15" s="288"/>
      <c r="AW15" s="288"/>
      <c r="AX15" s="288"/>
      <c r="AY15" s="288"/>
      <c r="AZ15" s="288"/>
      <c r="BA15" s="288"/>
      <c r="BB15" s="288"/>
      <c r="BC15" s="288"/>
      <c r="BD15" s="288"/>
      <c r="BE15" s="288"/>
      <c r="BF15" s="288"/>
      <c r="BG15" s="288"/>
      <c r="BH15" s="288"/>
      <c r="BI15" s="288"/>
      <c r="BJ15" s="288"/>
      <c r="BK15" s="288"/>
      <c r="BL15" s="288"/>
      <c r="BM15" s="288"/>
      <c r="BN15" s="288"/>
      <c r="BO15" s="288"/>
      <c r="BP15" s="288"/>
      <c r="BQ15" s="288"/>
      <c r="BR15" s="288"/>
      <c r="BS15" s="288"/>
      <c r="BT15" s="288"/>
      <c r="BU15" s="288"/>
      <c r="BV15" s="288"/>
      <c r="BW15" s="288"/>
      <c r="BX15" s="288"/>
      <c r="BY15" s="288"/>
      <c r="BZ15" s="288"/>
      <c r="CA15" s="288"/>
      <c r="CB15" s="288"/>
      <c r="CC15" s="288"/>
      <c r="CD15" s="288"/>
      <c r="CE15" s="288"/>
      <c r="CF15" s="288"/>
      <c r="CG15" s="288"/>
      <c r="CH15" s="288"/>
      <c r="CI15" s="288"/>
      <c r="CJ15" s="288"/>
      <c r="CK15" s="288"/>
      <c r="CL15" s="288"/>
      <c r="CM15" s="288"/>
      <c r="CN15" s="288"/>
      <c r="CO15" s="288"/>
      <c r="CP15" s="288"/>
      <c r="CQ15" s="288"/>
      <c r="CR15" s="288"/>
      <c r="CS15" s="288"/>
      <c r="CT15" s="288"/>
      <c r="CU15" s="288"/>
      <c r="CV15" s="288"/>
      <c r="CW15" s="288"/>
      <c r="CX15" s="288"/>
      <c r="CY15" s="288"/>
      <c r="CZ15" s="288"/>
      <c r="DA15" s="288"/>
      <c r="DB15" s="288"/>
      <c r="DC15" s="288"/>
      <c r="DD15" s="288"/>
      <c r="DE15" s="288"/>
      <c r="DF15" s="288"/>
      <c r="DG15" s="288"/>
      <c r="DH15" s="288"/>
      <c r="DI15" s="288"/>
      <c r="DJ15" s="288"/>
      <c r="DK15" s="288"/>
      <c r="DL15" s="288"/>
      <c r="DM15" s="288"/>
      <c r="DN15" s="288"/>
      <c r="DO15" s="288"/>
      <c r="DP15" s="288"/>
      <c r="DQ15" s="288"/>
      <c r="DR15" s="288"/>
      <c r="DS15" s="288"/>
      <c r="DT15" s="288"/>
      <c r="DU15" s="288"/>
      <c r="DV15" s="288"/>
      <c r="DW15" s="288"/>
      <c r="DX15" s="288"/>
      <c r="DY15" s="288"/>
      <c r="DZ15" s="288"/>
      <c r="EA15" s="288"/>
      <c r="EB15" s="288"/>
      <c r="EC15" s="288"/>
      <c r="ED15" s="288"/>
      <c r="EE15" s="288"/>
      <c r="EF15" s="288"/>
      <c r="EG15" s="288"/>
      <c r="EH15" s="288"/>
      <c r="EI15" s="288"/>
      <c r="EJ15" s="288"/>
      <c r="EK15" s="288"/>
      <c r="EL15" s="288"/>
      <c r="EM15" s="288"/>
      <c r="EN15" s="288"/>
      <c r="EO15" s="288"/>
      <c r="EP15" s="288"/>
      <c r="EQ15" s="288"/>
      <c r="ER15" s="288"/>
      <c r="ES15" s="288"/>
      <c r="ET15" s="288"/>
      <c r="EU15" s="288"/>
      <c r="EV15" s="288"/>
      <c r="EW15" s="288"/>
      <c r="EX15" s="288"/>
      <c r="EY15" s="288"/>
      <c r="EZ15" s="288"/>
      <c r="FA15" s="288"/>
      <c r="FB15" s="288"/>
      <c r="FC15" s="288"/>
      <c r="FD15" s="288"/>
      <c r="FE15" s="288"/>
      <c r="FF15" s="288"/>
      <c r="FG15" s="288"/>
      <c r="FH15" s="288"/>
      <c r="FI15" s="288"/>
      <c r="FJ15" s="288"/>
      <c r="FK15" s="288"/>
      <c r="FL15" s="288"/>
      <c r="FM15" s="288"/>
      <c r="FN15" s="288"/>
      <c r="FO15" s="288"/>
      <c r="FP15" s="288"/>
      <c r="FQ15" s="288"/>
      <c r="FR15" s="288"/>
      <c r="FS15" s="288"/>
      <c r="FT15" s="288"/>
      <c r="FU15" s="288"/>
      <c r="FV15" s="288"/>
      <c r="FW15" s="288"/>
      <c r="FX15" s="288"/>
      <c r="FY15" s="288"/>
      <c r="FZ15" s="288"/>
      <c r="GA15" s="288"/>
      <c r="GB15" s="288"/>
      <c r="GC15" s="288"/>
      <c r="GD15" s="288"/>
      <c r="GE15" s="288"/>
      <c r="GF15" s="288"/>
      <c r="GG15" s="288"/>
      <c r="GH15" s="288"/>
      <c r="GI15" s="288"/>
      <c r="GJ15" s="288"/>
      <c r="GK15" s="288"/>
      <c r="GL15" s="288"/>
      <c r="GM15" s="288"/>
      <c r="GN15" s="288"/>
      <c r="GO15" s="288"/>
      <c r="GP15" s="288"/>
      <c r="GQ15" s="288"/>
      <c r="GR15" s="288"/>
      <c r="GS15" s="288"/>
      <c r="GT15" s="288"/>
      <c r="GU15" s="288"/>
      <c r="GV15" s="288"/>
      <c r="GW15" s="288"/>
      <c r="GX15" s="288"/>
      <c r="GY15" s="288"/>
      <c r="GZ15" s="288"/>
      <c r="HA15" s="288"/>
      <c r="HB15" s="288"/>
      <c r="HC15" s="288"/>
      <c r="HD15" s="288"/>
      <c r="HE15" s="288"/>
      <c r="HF15" s="288"/>
      <c r="HG15" s="288"/>
      <c r="HH15" s="288"/>
      <c r="HI15" s="288"/>
      <c r="HJ15" s="288"/>
      <c r="HK15" s="288"/>
      <c r="HL15" s="288"/>
      <c r="HM15" s="288"/>
      <c r="HN15" s="288"/>
      <c r="HO15" s="288"/>
      <c r="HP15" s="288"/>
      <c r="HQ15" s="288"/>
      <c r="HR15" s="288"/>
      <c r="HS15" s="288"/>
      <c r="HT15" s="288"/>
      <c r="HU15" s="288"/>
      <c r="HV15" s="288"/>
      <c r="HW15" s="288"/>
      <c r="HX15" s="288"/>
      <c r="HY15" s="288"/>
      <c r="HZ15" s="288"/>
      <c r="IA15" s="288"/>
      <c r="IB15" s="288"/>
      <c r="IC15" s="288"/>
      <c r="ID15" s="288"/>
      <c r="IE15" s="288"/>
      <c r="IF15" s="288"/>
      <c r="IG15" s="288"/>
      <c r="IH15" s="288"/>
      <c r="II15" s="288"/>
      <c r="IJ15" s="288"/>
      <c r="IK15" s="288"/>
      <c r="IL15" s="288"/>
      <c r="IM15" s="288"/>
      <c r="IN15" s="288"/>
      <c r="IO15" s="288"/>
      <c r="IP15" s="288"/>
      <c r="IQ15" s="288"/>
      <c r="IR15" s="288"/>
      <c r="IS15" s="288"/>
      <c r="IT15" s="288"/>
      <c r="IU15" s="288"/>
      <c r="IV15" s="288"/>
      <c r="IW15" s="288"/>
      <c r="IX15" s="288"/>
      <c r="IY15" s="288"/>
      <c r="IZ15" s="288"/>
      <c r="JA15" s="288"/>
      <c r="JB15" s="288"/>
      <c r="JC15" s="288"/>
      <c r="JD15" s="288"/>
      <c r="JE15" s="288"/>
      <c r="JF15" s="288"/>
      <c r="JG15" s="288"/>
      <c r="JH15" s="288"/>
      <c r="JI15" s="288"/>
      <c r="JJ15" s="288"/>
      <c r="JK15" s="288"/>
      <c r="JL15" s="288"/>
      <c r="JM15" s="288"/>
      <c r="JN15" s="288"/>
      <c r="JO15" s="288"/>
      <c r="JP15" s="288"/>
      <c r="JQ15" s="288"/>
      <c r="JR15" s="288"/>
      <c r="JS15" s="288"/>
      <c r="JT15" s="288"/>
      <c r="JU15" s="288"/>
      <c r="JV15" s="288"/>
      <c r="JW15" s="288"/>
      <c r="JX15" s="288"/>
      <c r="JY15" s="288"/>
      <c r="JZ15" s="288"/>
      <c r="KA15" s="288"/>
      <c r="KB15" s="288"/>
      <c r="KC15" s="288"/>
      <c r="KD15" s="288"/>
      <c r="KE15" s="288"/>
      <c r="KF15" s="288"/>
      <c r="KG15" s="288"/>
      <c r="KH15" s="288"/>
      <c r="KI15" s="288"/>
      <c r="KJ15" s="288"/>
    </row>
    <row r="16" spans="1:296" s="233" customFormat="1" ht="53.25" customHeight="1" x14ac:dyDescent="0.3">
      <c r="A16" s="14"/>
      <c r="B16" s="22" t="s">
        <v>211</v>
      </c>
      <c r="C16" s="380"/>
      <c r="D16" s="385">
        <v>138023.24900000001</v>
      </c>
      <c r="E16" s="381"/>
      <c r="F16" s="10" t="s">
        <v>212</v>
      </c>
      <c r="G16" s="235"/>
      <c r="H16" s="418" t="s">
        <v>732</v>
      </c>
      <c r="I16" s="235"/>
      <c r="J16" s="465"/>
      <c r="K16" s="235"/>
      <c r="L16" s="318"/>
      <c r="M16" s="235"/>
      <c r="N16" s="318"/>
      <c r="O16" s="235"/>
      <c r="P16" s="463"/>
      <c r="Q16" s="235"/>
      <c r="R16" s="463"/>
      <c r="S16" s="235"/>
      <c r="T16" s="288"/>
      <c r="U16" s="288"/>
      <c r="V16" s="288"/>
      <c r="W16" s="288"/>
      <c r="X16" s="288"/>
      <c r="Y16" s="288"/>
      <c r="Z16" s="288"/>
      <c r="AA16" s="288"/>
      <c r="AB16" s="288"/>
      <c r="AC16" s="288"/>
      <c r="AD16" s="288"/>
      <c r="AE16" s="288"/>
      <c r="AF16" s="288"/>
      <c r="AG16" s="288"/>
      <c r="AH16" s="288"/>
      <c r="AI16" s="288"/>
      <c r="AJ16" s="288"/>
      <c r="AK16" s="288"/>
      <c r="AL16" s="288"/>
      <c r="AM16" s="288"/>
      <c r="AN16" s="288"/>
      <c r="AO16" s="288"/>
      <c r="AP16" s="288"/>
      <c r="AQ16" s="288"/>
      <c r="AR16" s="288"/>
      <c r="AS16" s="288"/>
      <c r="AT16" s="288"/>
      <c r="AU16" s="288"/>
      <c r="AV16" s="288"/>
      <c r="AW16" s="288"/>
      <c r="AX16" s="288"/>
      <c r="AY16" s="288"/>
      <c r="AZ16" s="288"/>
      <c r="BA16" s="288"/>
      <c r="BB16" s="288"/>
      <c r="BC16" s="288"/>
      <c r="BD16" s="288"/>
      <c r="BE16" s="288"/>
      <c r="BF16" s="288"/>
      <c r="BG16" s="288"/>
      <c r="BH16" s="288"/>
      <c r="BI16" s="288"/>
      <c r="BJ16" s="288"/>
      <c r="BK16" s="288"/>
      <c r="BL16" s="288"/>
      <c r="BM16" s="288"/>
      <c r="BN16" s="288"/>
      <c r="BO16" s="288"/>
      <c r="BP16" s="288"/>
      <c r="BQ16" s="288"/>
      <c r="BR16" s="288"/>
      <c r="BS16" s="288"/>
      <c r="BT16" s="288"/>
      <c r="BU16" s="288"/>
      <c r="BV16" s="288"/>
      <c r="BW16" s="288"/>
      <c r="BX16" s="288"/>
      <c r="BY16" s="288"/>
      <c r="BZ16" s="288"/>
      <c r="CA16" s="288"/>
      <c r="CB16" s="288"/>
      <c r="CC16" s="288"/>
      <c r="CD16" s="288"/>
      <c r="CE16" s="288"/>
      <c r="CF16" s="288"/>
      <c r="CG16" s="288"/>
      <c r="CH16" s="288"/>
      <c r="CI16" s="288"/>
      <c r="CJ16" s="288"/>
      <c r="CK16" s="288"/>
      <c r="CL16" s="288"/>
      <c r="CM16" s="288"/>
      <c r="CN16" s="288"/>
      <c r="CO16" s="288"/>
      <c r="CP16" s="288"/>
      <c r="CQ16" s="288"/>
      <c r="CR16" s="288"/>
      <c r="CS16" s="288"/>
      <c r="CT16" s="288"/>
      <c r="CU16" s="288"/>
      <c r="CV16" s="288"/>
      <c r="CW16" s="288"/>
      <c r="CX16" s="288"/>
      <c r="CY16" s="288"/>
      <c r="CZ16" s="288"/>
      <c r="DA16" s="288"/>
      <c r="DB16" s="288"/>
      <c r="DC16" s="288"/>
      <c r="DD16" s="288"/>
      <c r="DE16" s="288"/>
      <c r="DF16" s="288"/>
      <c r="DG16" s="288"/>
      <c r="DH16" s="288"/>
      <c r="DI16" s="288"/>
      <c r="DJ16" s="288"/>
      <c r="DK16" s="288"/>
      <c r="DL16" s="288"/>
      <c r="DM16" s="288"/>
      <c r="DN16" s="288"/>
      <c r="DO16" s="288"/>
      <c r="DP16" s="288"/>
      <c r="DQ16" s="288"/>
      <c r="DR16" s="288"/>
      <c r="DS16" s="288"/>
      <c r="DT16" s="288"/>
      <c r="DU16" s="288"/>
      <c r="DV16" s="288"/>
      <c r="DW16" s="288"/>
      <c r="DX16" s="288"/>
      <c r="DY16" s="288"/>
      <c r="DZ16" s="288"/>
      <c r="EA16" s="288"/>
      <c r="EB16" s="288"/>
      <c r="EC16" s="288"/>
      <c r="ED16" s="288"/>
      <c r="EE16" s="288"/>
      <c r="EF16" s="288"/>
      <c r="EG16" s="288"/>
      <c r="EH16" s="288"/>
      <c r="EI16" s="288"/>
      <c r="EJ16" s="288"/>
      <c r="EK16" s="288"/>
      <c r="EL16" s="288"/>
      <c r="EM16" s="288"/>
      <c r="EN16" s="288"/>
      <c r="EO16" s="288"/>
      <c r="EP16" s="288"/>
      <c r="EQ16" s="288"/>
      <c r="ER16" s="288"/>
      <c r="ES16" s="288"/>
      <c r="ET16" s="288"/>
      <c r="EU16" s="288"/>
      <c r="EV16" s="288"/>
      <c r="EW16" s="288"/>
      <c r="EX16" s="288"/>
      <c r="EY16" s="288"/>
      <c r="EZ16" s="288"/>
      <c r="FA16" s="288"/>
      <c r="FB16" s="288"/>
      <c r="FC16" s="288"/>
      <c r="FD16" s="288"/>
      <c r="FE16" s="288"/>
      <c r="FF16" s="288"/>
      <c r="FG16" s="288"/>
      <c r="FH16" s="288"/>
      <c r="FI16" s="288"/>
      <c r="FJ16" s="288"/>
      <c r="FK16" s="288"/>
      <c r="FL16" s="288"/>
      <c r="FM16" s="288"/>
      <c r="FN16" s="288"/>
      <c r="FO16" s="288"/>
      <c r="FP16" s="288"/>
      <c r="FQ16" s="288"/>
      <c r="FR16" s="288"/>
      <c r="FS16" s="288"/>
      <c r="FT16" s="288"/>
      <c r="FU16" s="288"/>
      <c r="FV16" s="288"/>
      <c r="FW16" s="288"/>
      <c r="FX16" s="288"/>
      <c r="FY16" s="288"/>
      <c r="FZ16" s="288"/>
      <c r="GA16" s="288"/>
      <c r="GB16" s="288"/>
      <c r="GC16" s="288"/>
      <c r="GD16" s="288"/>
      <c r="GE16" s="288"/>
      <c r="GF16" s="288"/>
      <c r="GG16" s="288"/>
      <c r="GH16" s="288"/>
      <c r="GI16" s="288"/>
      <c r="GJ16" s="288"/>
      <c r="GK16" s="288"/>
      <c r="GL16" s="288"/>
      <c r="GM16" s="288"/>
      <c r="GN16" s="288"/>
      <c r="GO16" s="288"/>
      <c r="GP16" s="288"/>
      <c r="GQ16" s="288"/>
      <c r="GR16" s="288"/>
      <c r="GS16" s="288"/>
      <c r="GT16" s="288"/>
      <c r="GU16" s="288"/>
      <c r="GV16" s="288"/>
      <c r="GW16" s="288"/>
      <c r="GX16" s="288"/>
      <c r="GY16" s="288"/>
      <c r="GZ16" s="288"/>
      <c r="HA16" s="288"/>
      <c r="HB16" s="288"/>
      <c r="HC16" s="288"/>
      <c r="HD16" s="288"/>
      <c r="HE16" s="288"/>
      <c r="HF16" s="288"/>
      <c r="HG16" s="288"/>
      <c r="HH16" s="288"/>
      <c r="HI16" s="288"/>
      <c r="HJ16" s="288"/>
      <c r="HK16" s="288"/>
      <c r="HL16" s="288"/>
      <c r="HM16" s="288"/>
      <c r="HN16" s="288"/>
      <c r="HO16" s="288"/>
      <c r="HP16" s="288"/>
      <c r="HQ16" s="288"/>
      <c r="HR16" s="288"/>
      <c r="HS16" s="288"/>
      <c r="HT16" s="288"/>
      <c r="HU16" s="288"/>
      <c r="HV16" s="288"/>
      <c r="HW16" s="288"/>
      <c r="HX16" s="288"/>
      <c r="HY16" s="288"/>
      <c r="HZ16" s="288"/>
      <c r="IA16" s="288"/>
      <c r="IB16" s="288"/>
      <c r="IC16" s="288"/>
      <c r="ID16" s="288"/>
      <c r="IE16" s="288"/>
      <c r="IF16" s="288"/>
      <c r="IG16" s="288"/>
      <c r="IH16" s="288"/>
      <c r="II16" s="288"/>
      <c r="IJ16" s="288"/>
      <c r="IK16" s="288"/>
      <c r="IL16" s="288"/>
      <c r="IM16" s="288"/>
      <c r="IN16" s="288"/>
      <c r="IO16" s="288"/>
      <c r="IP16" s="288"/>
      <c r="IQ16" s="288"/>
      <c r="IR16" s="288"/>
      <c r="IS16" s="288"/>
      <c r="IT16" s="288"/>
      <c r="IU16" s="288"/>
      <c r="IV16" s="288"/>
      <c r="IW16" s="288"/>
      <c r="IX16" s="288"/>
      <c r="IY16" s="288"/>
      <c r="IZ16" s="288"/>
      <c r="JA16" s="288"/>
      <c r="JB16" s="288"/>
      <c r="JC16" s="288"/>
      <c r="JD16" s="288"/>
      <c r="JE16" s="288"/>
      <c r="JF16" s="288"/>
      <c r="JG16" s="288"/>
      <c r="JH16" s="288"/>
      <c r="JI16" s="288"/>
      <c r="JJ16" s="288"/>
      <c r="JK16" s="288"/>
      <c r="JL16" s="288"/>
      <c r="JM16" s="288"/>
      <c r="JN16" s="288"/>
      <c r="JO16" s="288"/>
      <c r="JP16" s="288"/>
      <c r="JQ16" s="288"/>
      <c r="JR16" s="288"/>
      <c r="JS16" s="288"/>
      <c r="JT16" s="288"/>
      <c r="JU16" s="288"/>
      <c r="JV16" s="288"/>
      <c r="JW16" s="288"/>
      <c r="JX16" s="288"/>
      <c r="JY16" s="288"/>
      <c r="JZ16" s="288"/>
      <c r="KA16" s="288"/>
      <c r="KB16" s="288"/>
      <c r="KC16" s="288"/>
      <c r="KD16" s="288"/>
      <c r="KE16" s="288"/>
      <c r="KF16" s="288"/>
      <c r="KG16" s="288"/>
      <c r="KH16" s="288"/>
      <c r="KI16" s="288"/>
      <c r="KJ16" s="288"/>
    </row>
    <row r="17" spans="1:19" s="233" customFormat="1" ht="53.25" customHeight="1" x14ac:dyDescent="0.3">
      <c r="A17" s="14"/>
      <c r="B17" s="22" t="str">
        <f>LEFT(B16,SEARCH(",",B16))&amp;" value"</f>
        <v>Gold (7108), value</v>
      </c>
      <c r="C17" s="380"/>
      <c r="D17" s="385">
        <v>192190125.40000001</v>
      </c>
      <c r="E17" s="381"/>
      <c r="F17" s="10" t="s">
        <v>208</v>
      </c>
      <c r="G17" s="235"/>
      <c r="H17" s="418" t="s">
        <v>732</v>
      </c>
      <c r="I17" s="235"/>
      <c r="J17" s="465"/>
      <c r="K17" s="235"/>
      <c r="L17" s="318"/>
      <c r="M17" s="235"/>
      <c r="N17" s="318"/>
      <c r="O17" s="235"/>
      <c r="P17" s="463"/>
      <c r="Q17" s="235"/>
      <c r="R17" s="463"/>
      <c r="S17" s="235"/>
    </row>
    <row r="18" spans="1:19" s="233" customFormat="1" ht="53.25" customHeight="1" x14ac:dyDescent="0.3">
      <c r="A18" s="14"/>
      <c r="B18" s="22" t="s">
        <v>213</v>
      </c>
      <c r="C18" s="380"/>
      <c r="D18" s="400">
        <v>8183.3360000000002</v>
      </c>
      <c r="E18" s="381"/>
      <c r="F18" s="10" t="s">
        <v>212</v>
      </c>
      <c r="G18" s="235"/>
      <c r="H18" s="418" t="s">
        <v>769</v>
      </c>
      <c r="I18" s="235"/>
      <c r="J18" s="465"/>
      <c r="K18" s="235"/>
      <c r="L18" s="318"/>
      <c r="M18" s="235"/>
      <c r="N18" s="318"/>
      <c r="O18" s="235"/>
      <c r="P18" s="463"/>
      <c r="Q18" s="235"/>
      <c r="R18" s="463"/>
      <c r="S18" s="235"/>
    </row>
    <row r="19" spans="1:19" s="233" customFormat="1" ht="53.25" customHeight="1" x14ac:dyDescent="0.3">
      <c r="A19" s="14"/>
      <c r="B19" s="22" t="str">
        <f>LEFT(B18,SEARCH(",",B18))&amp;" value"</f>
        <v>Silver (7106), value</v>
      </c>
      <c r="C19" s="380"/>
      <c r="D19" s="385">
        <v>132541.6</v>
      </c>
      <c r="E19" s="381"/>
      <c r="F19" s="10" t="s">
        <v>208</v>
      </c>
      <c r="G19" s="235"/>
      <c r="H19" s="418" t="s">
        <v>769</v>
      </c>
      <c r="I19" s="235"/>
      <c r="J19" s="465"/>
      <c r="K19" s="235"/>
      <c r="L19" s="318"/>
      <c r="M19" s="235"/>
      <c r="N19" s="318"/>
      <c r="O19" s="235"/>
      <c r="P19" s="463"/>
      <c r="Q19" s="235"/>
      <c r="R19" s="463"/>
      <c r="S19" s="235"/>
    </row>
    <row r="20" spans="1:19" s="233" customFormat="1" ht="53.25" customHeight="1" x14ac:dyDescent="0.3">
      <c r="A20" s="14"/>
      <c r="B20" s="22" t="s">
        <v>214</v>
      </c>
      <c r="C20" s="380"/>
      <c r="D20" s="385">
        <v>335042</v>
      </c>
      <c r="E20" s="381"/>
      <c r="F20" s="10" t="s">
        <v>215</v>
      </c>
      <c r="G20" s="235"/>
      <c r="H20" s="418" t="s">
        <v>769</v>
      </c>
      <c r="I20" s="235"/>
      <c r="J20" s="465"/>
      <c r="K20" s="235"/>
      <c r="L20" s="318"/>
      <c r="M20" s="235"/>
      <c r="N20" s="318"/>
      <c r="O20" s="235"/>
      <c r="P20" s="463"/>
      <c r="Q20" s="235"/>
      <c r="R20" s="463"/>
      <c r="S20" s="235"/>
    </row>
    <row r="21" spans="1:19" s="233" customFormat="1" ht="53.25" customHeight="1" x14ac:dyDescent="0.3">
      <c r="A21" s="14"/>
      <c r="B21" s="22" t="str">
        <f>LEFT(B20,SEARCH(",",B20))&amp;" value"</f>
        <v>Coal (2701), value</v>
      </c>
      <c r="C21" s="380"/>
      <c r="D21" s="385">
        <v>22045763.600000001</v>
      </c>
      <c r="E21" s="381"/>
      <c r="F21" s="10" t="s">
        <v>208</v>
      </c>
      <c r="G21" s="235"/>
      <c r="H21" s="418" t="s">
        <v>769</v>
      </c>
      <c r="I21" s="235"/>
      <c r="J21" s="465"/>
      <c r="K21" s="235"/>
      <c r="L21" s="318"/>
      <c r="M21" s="235"/>
      <c r="N21" s="318"/>
      <c r="O21" s="235"/>
      <c r="P21" s="463"/>
      <c r="Q21" s="235"/>
      <c r="R21" s="463"/>
      <c r="S21" s="235"/>
    </row>
    <row r="22" spans="1:19" s="233" customFormat="1" ht="53.25" customHeight="1" x14ac:dyDescent="0.3">
      <c r="A22" s="14"/>
      <c r="B22" s="22" t="s">
        <v>216</v>
      </c>
      <c r="C22" s="380"/>
      <c r="D22" s="385">
        <v>890058</v>
      </c>
      <c r="E22" s="381"/>
      <c r="F22" s="10" t="s">
        <v>215</v>
      </c>
      <c r="G22" s="235"/>
      <c r="H22" s="418" t="s">
        <v>732</v>
      </c>
      <c r="I22" s="235"/>
      <c r="J22" s="465"/>
      <c r="K22" s="235"/>
      <c r="L22" s="318"/>
      <c r="M22" s="235"/>
      <c r="N22" s="318"/>
      <c r="O22" s="235"/>
      <c r="P22" s="463"/>
      <c r="Q22" s="235"/>
      <c r="R22" s="463"/>
      <c r="S22" s="235"/>
    </row>
    <row r="23" spans="1:19" s="233" customFormat="1" ht="53.25" customHeight="1" x14ac:dyDescent="0.3">
      <c r="A23" s="14"/>
      <c r="B23" s="22" t="str">
        <f>LEFT(B22,SEARCH(",",B22))&amp;" value"</f>
        <v>Copper (2603), value</v>
      </c>
      <c r="C23" s="380"/>
      <c r="D23" s="385">
        <v>4848396256.1999998</v>
      </c>
      <c r="E23" s="381"/>
      <c r="F23" s="10" t="s">
        <v>208</v>
      </c>
      <c r="G23" s="235"/>
      <c r="H23" s="418" t="s">
        <v>732</v>
      </c>
      <c r="I23" s="235"/>
      <c r="J23" s="465"/>
      <c r="K23" s="235"/>
      <c r="L23" s="318"/>
      <c r="M23" s="235"/>
      <c r="N23" s="318"/>
      <c r="O23" s="235"/>
      <c r="P23" s="463"/>
      <c r="Q23" s="235"/>
      <c r="R23" s="463"/>
      <c r="S23" s="235"/>
    </row>
    <row r="24" spans="1:19" s="233" customFormat="1" ht="53.25" customHeight="1" x14ac:dyDescent="0.3">
      <c r="A24" s="14"/>
      <c r="B24" s="22" t="s">
        <v>548</v>
      </c>
      <c r="C24" s="380"/>
      <c r="D24" s="385">
        <v>23.704999999999998</v>
      </c>
      <c r="E24" s="381"/>
      <c r="F24" s="10" t="s">
        <v>215</v>
      </c>
      <c r="G24" s="235"/>
      <c r="H24" s="418" t="s">
        <v>770</v>
      </c>
      <c r="I24" s="235"/>
      <c r="J24" s="465"/>
      <c r="K24" s="235"/>
      <c r="L24" s="318"/>
      <c r="M24" s="235"/>
      <c r="N24" s="318"/>
      <c r="O24" s="235"/>
      <c r="P24" s="463"/>
      <c r="Q24" s="235"/>
      <c r="R24" s="463"/>
      <c r="S24" s="235"/>
    </row>
    <row r="25" spans="1:19" s="233" customFormat="1" ht="53.25" customHeight="1" x14ac:dyDescent="0.3">
      <c r="A25" s="14"/>
      <c r="B25" s="22" t="str">
        <f>LEFT(B24,SEARCH(",",B24))&amp;" value"</f>
        <v>Precious stones other than diamonds (7103), value</v>
      </c>
      <c r="C25" s="380"/>
      <c r="D25" s="385">
        <v>10800000</v>
      </c>
      <c r="E25" s="381"/>
      <c r="F25" s="10" t="s">
        <v>208</v>
      </c>
      <c r="G25" s="235"/>
      <c r="H25" s="418" t="s">
        <v>770</v>
      </c>
      <c r="I25" s="235"/>
      <c r="J25" s="465"/>
      <c r="K25" s="235"/>
      <c r="L25" s="318"/>
      <c r="M25" s="235"/>
      <c r="N25" s="318"/>
      <c r="O25" s="235"/>
      <c r="P25" s="463"/>
      <c r="Q25" s="235"/>
      <c r="R25" s="463"/>
      <c r="S25" s="235"/>
    </row>
    <row r="26" spans="1:19" s="233" customFormat="1" ht="53.25" customHeight="1" x14ac:dyDescent="0.3">
      <c r="A26" s="14"/>
      <c r="B26" s="22" t="s">
        <v>549</v>
      </c>
      <c r="C26" s="380"/>
      <c r="D26" s="385">
        <v>24616.816200000001</v>
      </c>
      <c r="E26" s="388"/>
      <c r="F26" s="10" t="s">
        <v>215</v>
      </c>
      <c r="G26" s="235"/>
      <c r="H26" s="418" t="s">
        <v>773</v>
      </c>
      <c r="I26" s="235"/>
      <c r="J26" s="465"/>
      <c r="K26" s="235"/>
      <c r="L26" s="318"/>
      <c r="M26" s="235"/>
      <c r="N26" s="318"/>
      <c r="O26" s="235"/>
      <c r="P26" s="463"/>
      <c r="Q26" s="235"/>
      <c r="R26" s="463"/>
      <c r="S26" s="235"/>
    </row>
    <row r="27" spans="1:19" s="233" customFormat="1" ht="53.25" customHeight="1" x14ac:dyDescent="0.3">
      <c r="A27" s="15"/>
      <c r="B27" s="22" t="str">
        <f>LEFT(B26,SEARCH(",",B26))&amp;" value"</f>
        <v>Other (2617), value</v>
      </c>
      <c r="C27" s="383"/>
      <c r="D27" s="386">
        <v>3352033.2</v>
      </c>
      <c r="E27" s="102"/>
      <c r="F27" s="387" t="s">
        <v>208</v>
      </c>
      <c r="G27" s="235"/>
      <c r="H27" s="418" t="s">
        <v>773</v>
      </c>
      <c r="I27" s="235"/>
      <c r="J27" s="465"/>
      <c r="K27" s="235"/>
      <c r="L27" s="318"/>
      <c r="M27" s="235"/>
      <c r="N27" s="318"/>
      <c r="O27" s="235"/>
      <c r="P27" s="463"/>
      <c r="Q27" s="235"/>
      <c r="R27" s="463"/>
      <c r="S27" s="235"/>
    </row>
    <row r="28" spans="1:19" ht="35.450000000000003" customHeight="1" x14ac:dyDescent="0.3">
      <c r="A28" s="14"/>
      <c r="B28" s="22" t="s">
        <v>550</v>
      </c>
      <c r="C28" s="380"/>
      <c r="D28" s="386">
        <v>0.9</v>
      </c>
      <c r="E28" s="102"/>
      <c r="F28" s="387" t="s">
        <v>215</v>
      </c>
      <c r="H28" s="418" t="s">
        <v>769</v>
      </c>
      <c r="J28" s="465"/>
      <c r="L28" s="318"/>
      <c r="N28" s="318"/>
      <c r="P28" s="463"/>
      <c r="R28" s="463"/>
    </row>
    <row r="29" spans="1:19" ht="37.35" customHeight="1" x14ac:dyDescent="0.3">
      <c r="A29" s="15"/>
      <c r="B29" s="23" t="str">
        <f>LEFT(B28,SEARCH(",",B28))&amp;" value"</f>
        <v>Quartz (2506), value</v>
      </c>
      <c r="C29" s="11"/>
      <c r="D29" s="398" t="s">
        <v>551</v>
      </c>
      <c r="E29" s="102"/>
      <c r="F29" s="387" t="s">
        <v>208</v>
      </c>
      <c r="H29" s="418" t="s">
        <v>769</v>
      </c>
      <c r="J29" s="465"/>
      <c r="L29" s="318"/>
      <c r="N29" s="318"/>
      <c r="P29" s="463"/>
      <c r="R29" s="463"/>
    </row>
    <row r="30" spans="1:19" ht="37.700000000000003" customHeight="1" x14ac:dyDescent="0.3">
      <c r="A30" s="14"/>
      <c r="B30" s="23" t="s">
        <v>548</v>
      </c>
      <c r="C30" s="380"/>
      <c r="D30" s="386">
        <v>1104.3720000000001</v>
      </c>
      <c r="E30" s="102"/>
      <c r="F30" s="387" t="s">
        <v>215</v>
      </c>
      <c r="H30" s="418" t="s">
        <v>771</v>
      </c>
      <c r="J30" s="465"/>
      <c r="L30" s="318"/>
      <c r="N30" s="318"/>
      <c r="P30" s="463"/>
      <c r="R30" s="463"/>
    </row>
    <row r="31" spans="1:19" ht="36.6" customHeight="1" x14ac:dyDescent="0.3">
      <c r="A31" s="15"/>
      <c r="B31" s="23" t="str">
        <f>LEFT(B30,SEARCH(",",B30))&amp;" value"</f>
        <v>Precious stones other than diamonds (7103), value</v>
      </c>
      <c r="C31" s="383"/>
      <c r="D31" s="399" t="s">
        <v>551</v>
      </c>
      <c r="E31" s="102"/>
      <c r="F31" s="387" t="s">
        <v>208</v>
      </c>
      <c r="H31" s="417" t="s">
        <v>107</v>
      </c>
      <c r="J31" s="465"/>
      <c r="L31" s="318"/>
      <c r="N31" s="318"/>
      <c r="P31" s="463"/>
      <c r="R31" s="463"/>
    </row>
    <row r="32" spans="1:19" ht="28.35" customHeight="1" x14ac:dyDescent="0.3">
      <c r="A32" s="14"/>
      <c r="B32" s="23" t="s">
        <v>552</v>
      </c>
      <c r="C32" s="380"/>
      <c r="D32" s="386">
        <v>617.20299999999997</v>
      </c>
      <c r="E32" s="102"/>
      <c r="F32" s="387" t="s">
        <v>215</v>
      </c>
      <c r="H32" s="418" t="s">
        <v>772</v>
      </c>
      <c r="J32" s="465"/>
      <c r="L32" s="318"/>
      <c r="N32" s="318"/>
      <c r="P32" s="463"/>
      <c r="R32" s="463"/>
    </row>
    <row r="33" spans="1:18" ht="27.6" customHeight="1" x14ac:dyDescent="0.3">
      <c r="A33" s="15"/>
      <c r="B33" s="23" t="str">
        <f>LEFT(B32,SEARCH(",",B32))&amp;" value"</f>
        <v>Dolomite (2518), value</v>
      </c>
      <c r="C33" s="383"/>
      <c r="D33" s="399" t="s">
        <v>551</v>
      </c>
      <c r="E33" s="102"/>
      <c r="F33" s="387" t="s">
        <v>208</v>
      </c>
      <c r="H33" s="417" t="s">
        <v>107</v>
      </c>
      <c r="J33" s="465"/>
      <c r="L33" s="318"/>
      <c r="N33" s="318"/>
      <c r="P33" s="463"/>
      <c r="R33" s="463"/>
    </row>
    <row r="34" spans="1:18" ht="31.35" customHeight="1" x14ac:dyDescent="0.3">
      <c r="A34" s="14"/>
      <c r="B34" s="23" t="s">
        <v>553</v>
      </c>
      <c r="C34" s="380"/>
      <c r="D34" s="386">
        <v>1383.4010000000001</v>
      </c>
      <c r="E34" s="102"/>
      <c r="F34" s="387" t="s">
        <v>215</v>
      </c>
      <c r="H34" s="418" t="s">
        <v>769</v>
      </c>
      <c r="J34" s="465"/>
      <c r="L34" s="318"/>
      <c r="N34" s="318"/>
      <c r="P34" s="463"/>
      <c r="R34" s="463"/>
    </row>
    <row r="35" spans="1:18" ht="30" customHeight="1" x14ac:dyDescent="0.3">
      <c r="A35" s="15"/>
      <c r="B35" s="23" t="str">
        <f>LEFT(B34,SEARCH(",",B34))&amp;" value"</f>
        <v>Limestone (2521), value</v>
      </c>
      <c r="C35" s="383"/>
      <c r="D35" s="386">
        <v>494846.5</v>
      </c>
      <c r="E35" s="102"/>
      <c r="F35" s="387" t="s">
        <v>208</v>
      </c>
      <c r="H35" s="418" t="s">
        <v>769</v>
      </c>
      <c r="J35" s="465"/>
      <c r="L35" s="318"/>
      <c r="N35" s="318"/>
      <c r="P35" s="463"/>
      <c r="R35" s="463"/>
    </row>
    <row r="36" spans="1:18" ht="36" customHeight="1" x14ac:dyDescent="0.3">
      <c r="A36" s="14"/>
      <c r="B36" s="23" t="s">
        <v>554</v>
      </c>
      <c r="C36" s="380"/>
      <c r="D36" s="386">
        <v>17972.083999999999</v>
      </c>
      <c r="E36" s="102"/>
      <c r="F36" s="387" t="s">
        <v>215</v>
      </c>
      <c r="H36" s="418" t="s">
        <v>769</v>
      </c>
      <c r="J36" s="465"/>
      <c r="L36" s="318"/>
      <c r="N36" s="318"/>
      <c r="P36" s="463"/>
      <c r="R36" s="463"/>
    </row>
    <row r="37" spans="1:18" ht="28.7" customHeight="1" x14ac:dyDescent="0.3">
      <c r="A37" s="15"/>
      <c r="B37" s="23" t="str">
        <f>LEFT(B36,SEARCH(",",B36))&amp;" value"</f>
        <v>Manganese (2602), value</v>
      </c>
      <c r="C37" s="383"/>
      <c r="D37" s="386">
        <v>15699225.6</v>
      </c>
      <c r="E37" s="102"/>
      <c r="F37" s="387" t="s">
        <v>208</v>
      </c>
      <c r="H37" s="418" t="s">
        <v>769</v>
      </c>
      <c r="J37" s="465"/>
      <c r="L37" s="318"/>
      <c r="N37" s="318"/>
      <c r="P37" s="463"/>
      <c r="R37" s="463"/>
    </row>
    <row r="38" spans="1:18" ht="31.35" customHeight="1" x14ac:dyDescent="0.3">
      <c r="A38" s="14"/>
      <c r="B38" s="23" t="s">
        <v>555</v>
      </c>
      <c r="C38" s="380"/>
      <c r="D38" s="386">
        <v>3272939.7540000002</v>
      </c>
      <c r="E38" s="102"/>
      <c r="F38" s="387" t="s">
        <v>215</v>
      </c>
      <c r="H38" s="418" t="s">
        <v>769</v>
      </c>
      <c r="J38" s="465"/>
      <c r="L38" s="318"/>
      <c r="N38" s="318"/>
      <c r="P38" s="463"/>
      <c r="R38" s="463"/>
    </row>
    <row r="39" spans="1:18" ht="30.6" customHeight="1" x14ac:dyDescent="0.3">
      <c r="A39" s="15"/>
      <c r="B39" s="23" t="str">
        <f>LEFT(B38,SEARCH(",",B38))&amp;" value"</f>
        <v>Portland cement (2523), value</v>
      </c>
      <c r="C39" s="383"/>
      <c r="D39" s="386">
        <v>413604127.30000001</v>
      </c>
      <c r="E39" s="102"/>
      <c r="F39" s="387" t="s">
        <v>208</v>
      </c>
      <c r="H39" s="418" t="s">
        <v>769</v>
      </c>
      <c r="J39" s="465"/>
      <c r="L39" s="318"/>
      <c r="N39" s="318"/>
      <c r="P39" s="463"/>
      <c r="R39" s="463"/>
    </row>
    <row r="40" spans="1:18" ht="27" customHeight="1" x14ac:dyDescent="0.3">
      <c r="A40" s="14"/>
      <c r="B40" s="23" t="s">
        <v>556</v>
      </c>
      <c r="C40" s="380"/>
      <c r="D40" s="386">
        <v>34904.688000000002</v>
      </c>
      <c r="E40" s="102"/>
      <c r="F40" s="387" t="s">
        <v>215</v>
      </c>
      <c r="H40" s="418" t="s">
        <v>769</v>
      </c>
      <c r="J40" s="465"/>
      <c r="L40" s="318"/>
      <c r="N40" s="318"/>
      <c r="P40" s="463"/>
      <c r="R40" s="463"/>
    </row>
    <row r="41" spans="1:18" ht="30.6" customHeight="1" x14ac:dyDescent="0.3">
      <c r="A41" s="15"/>
      <c r="B41" s="23" t="str">
        <f>LEFT(B40,SEARCH(",",B40))&amp;" value"</f>
        <v>Quicklime (2522), value</v>
      </c>
      <c r="C41" s="383"/>
      <c r="D41" s="386">
        <v>4977738</v>
      </c>
      <c r="E41" s="102"/>
      <c r="F41" s="387" t="s">
        <v>208</v>
      </c>
      <c r="H41" s="418" t="s">
        <v>769</v>
      </c>
      <c r="J41" s="465"/>
      <c r="L41" s="318"/>
      <c r="N41" s="318"/>
      <c r="P41" s="463"/>
      <c r="R41" s="463"/>
    </row>
  </sheetData>
  <mergeCells count="3">
    <mergeCell ref="R10:R41"/>
    <mergeCell ref="J10:J41"/>
    <mergeCell ref="P10:P41"/>
  </mergeCells>
  <dataValidations count="3">
    <dataValidation type="list" showInputMessage="1" showErrorMessage="1" promptTitle="Reporting type" prompt="Please indicate which type of reporting, between:_x000a__x000a_Systematic disclosure_x000a_EITI reporting_x000a_Not available_x000a_Not applicable" sqref="D10:D11">
      <formula1>Reporting_options_list</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Commodity volumes/values" prompt="Please input the name of commodity on the left, including whether volume or value._x000a__x000a_Please input only numbers in this cell. If other information is required, include this in comment section" sqref="D16:D17 D19:D28 D30 D32 D34:D41">
      <formula1>0</formula1>
    </dataValidation>
    <dataValidation type="list" showInputMessage="1" showErrorMessage="1" errorTitle="Invalid commodity input" error="Please select a commodity as defined in the commodity list of the drop down menu" promptTitle="Select commodity" prompt="Please select commodity from the drop down menu" sqref="B26 B28 B30 B32 B34 B36 B38 B40">
      <formula1>Commodities_list</formula1>
    </dataValidation>
  </dataValidations>
  <hyperlinks>
    <hyperlink ref="B9" r:id="rId1"/>
  </hyperlinks>
  <pageMargins left="0.7" right="0.7" top="0.75" bottom="0.75" header="0.3" footer="0.3"/>
  <pageSetup paperSize="8" orientation="landscape" horizontalDpi="1200" verticalDpi="1200"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KJ31"/>
  <sheetViews>
    <sheetView topLeftCell="A4" zoomScale="70" zoomScaleNormal="70" workbookViewId="0">
      <selection activeCell="H11" sqref="H11"/>
    </sheetView>
  </sheetViews>
  <sheetFormatPr defaultColWidth="10.5" defaultRowHeight="16.5" x14ac:dyDescent="0.3"/>
  <cols>
    <col min="1" max="1" width="15" style="235" customWidth="1"/>
    <col min="2" max="2" width="30.375" style="235" customWidth="1"/>
    <col min="3" max="3" width="4.875" style="235" customWidth="1"/>
    <col min="4" max="4" width="40.5" style="235" customWidth="1"/>
    <col min="5" max="5" width="4.875" style="235" customWidth="1"/>
    <col min="6" max="6" width="18" style="235" customWidth="1"/>
    <col min="7" max="7" width="3" style="235" customWidth="1"/>
    <col min="8" max="8" width="18" style="235" customWidth="1"/>
    <col min="9" max="9" width="3" style="235" customWidth="1"/>
    <col min="10" max="10" width="39.5" style="235" customWidth="1"/>
    <col min="11" max="11" width="3" style="235" customWidth="1"/>
    <col min="12" max="12" width="39.5" style="235" customWidth="1"/>
    <col min="13" max="13" width="3" style="235" customWidth="1"/>
    <col min="14" max="14" width="39.5" style="235" customWidth="1"/>
    <col min="15" max="15" width="3" style="235" customWidth="1"/>
    <col min="16" max="16" width="39.5" style="235" customWidth="1"/>
    <col min="17" max="17" width="3" style="235" customWidth="1"/>
    <col min="18" max="18" width="39.5" style="235" customWidth="1"/>
    <col min="19" max="19" width="3" style="235" customWidth="1"/>
    <col min="20" max="16384" width="10.5" style="235"/>
  </cols>
  <sheetData>
    <row r="1" spans="1:296" ht="27" x14ac:dyDescent="0.45">
      <c r="A1" s="234" t="s">
        <v>218</v>
      </c>
    </row>
    <row r="3" spans="1:296" s="31" customFormat="1" ht="157.5" x14ac:dyDescent="0.25">
      <c r="A3" s="32" t="s">
        <v>219</v>
      </c>
      <c r="B3" s="33" t="s">
        <v>220</v>
      </c>
      <c r="C3" s="34"/>
      <c r="D3" s="10" t="s">
        <v>94</v>
      </c>
      <c r="E3" s="34"/>
      <c r="F3" s="35"/>
      <c r="G3" s="34"/>
      <c r="H3" s="35"/>
      <c r="I3" s="34"/>
      <c r="J3" s="7"/>
      <c r="L3" s="37"/>
      <c r="N3" s="37"/>
      <c r="P3" s="37"/>
      <c r="R3" s="37"/>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c r="CQ3" s="30"/>
      <c r="CR3" s="30"/>
      <c r="CS3" s="30"/>
      <c r="CT3" s="30"/>
      <c r="CU3" s="30"/>
      <c r="CV3" s="30"/>
      <c r="CW3" s="30"/>
      <c r="CX3" s="30"/>
      <c r="CY3" s="30"/>
      <c r="CZ3" s="30"/>
      <c r="DA3" s="30"/>
      <c r="DB3" s="30"/>
      <c r="DC3" s="30"/>
      <c r="DD3" s="30"/>
      <c r="DE3" s="30"/>
      <c r="DF3" s="30"/>
      <c r="DG3" s="30"/>
      <c r="DH3" s="30"/>
      <c r="DI3" s="30"/>
      <c r="DJ3" s="30"/>
      <c r="DK3" s="30"/>
      <c r="DL3" s="30"/>
      <c r="DM3" s="30"/>
      <c r="DN3" s="30"/>
      <c r="DO3" s="30"/>
      <c r="DP3" s="30"/>
      <c r="DQ3" s="30"/>
      <c r="DR3" s="30"/>
      <c r="DS3" s="30"/>
      <c r="DT3" s="30"/>
      <c r="DU3" s="30"/>
      <c r="DV3" s="30"/>
      <c r="DW3" s="30"/>
      <c r="DX3" s="30"/>
      <c r="DY3" s="30"/>
      <c r="DZ3" s="30"/>
      <c r="EA3" s="30"/>
      <c r="EB3" s="30"/>
      <c r="EC3" s="30"/>
      <c r="ED3" s="30"/>
      <c r="EE3" s="30"/>
      <c r="EF3" s="30"/>
      <c r="EG3" s="30"/>
      <c r="EH3" s="30"/>
      <c r="EI3" s="30"/>
      <c r="EJ3" s="30"/>
      <c r="EK3" s="30"/>
      <c r="EL3" s="30"/>
      <c r="EM3" s="30"/>
      <c r="EN3" s="30"/>
      <c r="EO3" s="30"/>
      <c r="EP3" s="30"/>
      <c r="EQ3" s="30"/>
      <c r="ER3" s="30"/>
      <c r="ES3" s="30"/>
      <c r="ET3" s="30"/>
      <c r="EU3" s="30"/>
      <c r="EV3" s="30"/>
      <c r="EW3" s="30"/>
      <c r="EX3" s="30"/>
      <c r="EY3" s="30"/>
      <c r="EZ3" s="30"/>
      <c r="FA3" s="30"/>
      <c r="FB3" s="30"/>
      <c r="FC3" s="30"/>
      <c r="FD3" s="30"/>
      <c r="FE3" s="30"/>
      <c r="FF3" s="30"/>
      <c r="FG3" s="30"/>
      <c r="FH3" s="30"/>
      <c r="FI3" s="30"/>
      <c r="FJ3" s="30"/>
      <c r="FK3" s="30"/>
      <c r="FL3" s="30"/>
      <c r="FM3" s="30"/>
      <c r="FN3" s="30"/>
      <c r="FO3" s="30"/>
      <c r="FP3" s="30"/>
      <c r="FQ3" s="30"/>
      <c r="FR3" s="30"/>
      <c r="FS3" s="30"/>
      <c r="FT3" s="30"/>
      <c r="FU3" s="30"/>
      <c r="FV3" s="30"/>
      <c r="FW3" s="30"/>
      <c r="FX3" s="30"/>
      <c r="FY3" s="30"/>
      <c r="FZ3" s="30"/>
      <c r="GA3" s="30"/>
      <c r="GB3" s="30"/>
      <c r="GC3" s="30"/>
      <c r="GD3" s="30"/>
      <c r="GE3" s="30"/>
      <c r="GF3" s="30"/>
      <c r="GG3" s="30"/>
      <c r="GH3" s="30"/>
      <c r="GI3" s="30"/>
      <c r="GJ3" s="30"/>
      <c r="GK3" s="30"/>
      <c r="GL3" s="30"/>
      <c r="GM3" s="30"/>
      <c r="GN3" s="30"/>
      <c r="GO3" s="30"/>
      <c r="GP3" s="30"/>
      <c r="GQ3" s="30"/>
      <c r="GR3" s="30"/>
      <c r="GS3" s="30"/>
      <c r="GT3" s="30"/>
      <c r="GU3" s="30"/>
      <c r="GV3" s="30"/>
      <c r="GW3" s="30"/>
      <c r="GX3" s="30"/>
      <c r="GY3" s="30"/>
      <c r="GZ3" s="30"/>
      <c r="HA3" s="30"/>
      <c r="HB3" s="30"/>
      <c r="HC3" s="30"/>
      <c r="HD3" s="30"/>
      <c r="HE3" s="30"/>
      <c r="HF3" s="30"/>
      <c r="HG3" s="30"/>
      <c r="HH3" s="30"/>
      <c r="HI3" s="30"/>
      <c r="HJ3" s="30"/>
      <c r="HK3" s="30"/>
      <c r="HL3" s="30"/>
      <c r="HM3" s="30"/>
      <c r="HN3" s="30"/>
      <c r="HO3" s="30"/>
      <c r="HP3" s="30"/>
      <c r="HQ3" s="30"/>
      <c r="HR3" s="30"/>
      <c r="HS3" s="30"/>
      <c r="HT3" s="30"/>
      <c r="HU3" s="30"/>
      <c r="HV3" s="30"/>
      <c r="HW3" s="30"/>
      <c r="HX3" s="30"/>
      <c r="HY3" s="30"/>
      <c r="HZ3" s="30"/>
      <c r="IA3" s="30"/>
      <c r="IB3" s="30"/>
      <c r="IC3" s="30"/>
      <c r="ID3" s="30"/>
      <c r="IE3" s="30"/>
      <c r="IF3" s="30"/>
      <c r="IG3" s="30"/>
      <c r="IH3" s="30"/>
      <c r="II3" s="30"/>
      <c r="IJ3" s="30"/>
      <c r="IK3" s="30"/>
      <c r="IL3" s="30"/>
      <c r="IM3" s="30"/>
      <c r="IN3" s="30"/>
      <c r="IO3" s="30"/>
      <c r="IP3" s="30"/>
      <c r="IQ3" s="30"/>
      <c r="IR3" s="30"/>
      <c r="IS3" s="30"/>
      <c r="IT3" s="30"/>
      <c r="IU3" s="30"/>
      <c r="IV3" s="30"/>
      <c r="IW3" s="30"/>
      <c r="IX3" s="30"/>
      <c r="IY3" s="30"/>
      <c r="IZ3" s="30"/>
      <c r="JA3" s="30"/>
      <c r="JB3" s="30"/>
      <c r="JC3" s="30"/>
      <c r="JD3" s="30"/>
      <c r="JE3" s="30"/>
      <c r="JF3" s="30"/>
      <c r="JG3" s="30"/>
      <c r="JH3" s="30"/>
      <c r="JI3" s="30"/>
      <c r="JJ3" s="30"/>
      <c r="JK3" s="30"/>
      <c r="JL3" s="30"/>
      <c r="JM3" s="30"/>
      <c r="JN3" s="30"/>
      <c r="JO3" s="30"/>
      <c r="JP3" s="30"/>
      <c r="JQ3" s="30"/>
      <c r="JR3" s="30"/>
      <c r="JS3" s="30"/>
      <c r="JT3" s="30"/>
      <c r="JU3" s="30"/>
      <c r="JV3" s="30"/>
      <c r="JW3" s="30"/>
      <c r="JX3" s="30"/>
      <c r="JY3" s="30"/>
      <c r="JZ3" s="30"/>
      <c r="KA3" s="30"/>
      <c r="KB3" s="30"/>
      <c r="KC3" s="30"/>
      <c r="KD3" s="30"/>
      <c r="KE3" s="30"/>
      <c r="KF3" s="30"/>
      <c r="KG3" s="30"/>
      <c r="KH3" s="30"/>
      <c r="KI3" s="30"/>
      <c r="KJ3" s="30"/>
    </row>
    <row r="4" spans="1:296" s="4" customFormat="1" ht="19.5" x14ac:dyDescent="0.25">
      <c r="B4" s="2"/>
      <c r="C4" s="1"/>
      <c r="D4" s="2"/>
      <c r="E4" s="1"/>
      <c r="F4" s="2"/>
      <c r="G4" s="1"/>
      <c r="H4" s="2"/>
      <c r="I4" s="1"/>
      <c r="J4" s="3"/>
      <c r="L4" s="3"/>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row>
    <row r="5" spans="1:296" s="4" customFormat="1" ht="97.5" x14ac:dyDescent="0.25">
      <c r="A5" s="1"/>
      <c r="B5" s="2" t="s">
        <v>95</v>
      </c>
      <c r="C5" s="1"/>
      <c r="D5" s="83" t="s">
        <v>96</v>
      </c>
      <c r="E5" s="46"/>
      <c r="F5" s="83" t="s">
        <v>97</v>
      </c>
      <c r="G5" s="46"/>
      <c r="H5" s="83" t="s">
        <v>98</v>
      </c>
      <c r="I5" s="54"/>
      <c r="J5" s="47" t="s">
        <v>99</v>
      </c>
      <c r="K5" s="28"/>
      <c r="L5" s="29" t="s">
        <v>100</v>
      </c>
      <c r="M5" s="28"/>
      <c r="N5" s="29" t="s">
        <v>101</v>
      </c>
      <c r="O5" s="28"/>
      <c r="P5" s="29" t="s">
        <v>102</v>
      </c>
      <c r="Q5" s="28"/>
      <c r="R5" s="29" t="s">
        <v>103</v>
      </c>
      <c r="S5" s="28"/>
    </row>
    <row r="6" spans="1:296" s="4" customFormat="1" ht="19.5" x14ac:dyDescent="0.25">
      <c r="B6" s="2"/>
      <c r="C6" s="1"/>
      <c r="D6" s="2"/>
      <c r="E6" s="1"/>
      <c r="F6" s="2"/>
      <c r="G6" s="1"/>
      <c r="H6" s="2"/>
      <c r="I6" s="1"/>
      <c r="J6" s="3"/>
      <c r="L6" s="3"/>
      <c r="N6" s="3"/>
      <c r="P6" s="3"/>
      <c r="R6" s="3"/>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row>
    <row r="7" spans="1:296" s="31" customFormat="1" ht="47.25" x14ac:dyDescent="0.25">
      <c r="A7" s="43" t="s">
        <v>117</v>
      </c>
      <c r="B7" s="282" t="s">
        <v>221</v>
      </c>
      <c r="C7" s="30"/>
      <c r="D7" s="6" t="s">
        <v>62</v>
      </c>
      <c r="E7" s="30"/>
      <c r="F7" s="44"/>
      <c r="G7" s="30"/>
      <c r="H7" s="44"/>
      <c r="I7" s="30"/>
      <c r="J7" s="45"/>
    </row>
    <row r="8" spans="1:296" s="4" customFormat="1" ht="19.5" x14ac:dyDescent="0.25">
      <c r="B8" s="2"/>
      <c r="C8" s="1"/>
      <c r="D8" s="2"/>
      <c r="E8" s="1"/>
      <c r="F8" s="2"/>
      <c r="G8" s="1"/>
      <c r="H8" s="2"/>
      <c r="I8" s="1"/>
      <c r="J8" s="3"/>
      <c r="L8" s="3"/>
      <c r="N8" s="3"/>
      <c r="P8" s="3"/>
      <c r="R8" s="3"/>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row>
    <row r="9" spans="1:296" s="233" customFormat="1" ht="15.75" x14ac:dyDescent="0.25">
      <c r="A9" s="392"/>
      <c r="B9" s="393" t="s">
        <v>203</v>
      </c>
      <c r="C9" s="394"/>
      <c r="D9" s="395"/>
      <c r="E9" s="394"/>
      <c r="F9" s="395"/>
      <c r="G9" s="390"/>
      <c r="H9" s="395"/>
      <c r="I9" s="390"/>
      <c r="J9" s="36"/>
      <c r="K9" s="19"/>
      <c r="L9" s="36"/>
      <c r="M9" s="19"/>
      <c r="N9" s="36"/>
      <c r="O9" s="19"/>
      <c r="P9" s="36"/>
      <c r="Q9" s="19"/>
      <c r="R9" s="36"/>
      <c r="S9" s="19"/>
      <c r="T9" s="288"/>
      <c r="U9" s="288"/>
      <c r="V9" s="288"/>
      <c r="W9" s="288"/>
      <c r="X9" s="288"/>
      <c r="Y9" s="288"/>
      <c r="Z9" s="288"/>
      <c r="AA9" s="288"/>
      <c r="AB9" s="288"/>
      <c r="AC9" s="288"/>
      <c r="AD9" s="288"/>
      <c r="AE9" s="288"/>
      <c r="AF9" s="288"/>
      <c r="AG9" s="288"/>
      <c r="AH9" s="288"/>
      <c r="AI9" s="288"/>
      <c r="AJ9" s="288"/>
      <c r="AK9" s="288"/>
      <c r="AL9" s="288"/>
      <c r="AM9" s="288"/>
      <c r="AN9" s="288"/>
      <c r="AO9" s="288"/>
      <c r="AP9" s="288"/>
      <c r="AQ9" s="288"/>
      <c r="AR9" s="288"/>
      <c r="AS9" s="288"/>
      <c r="AT9" s="288"/>
      <c r="AU9" s="288"/>
      <c r="AV9" s="288"/>
      <c r="AW9" s="288"/>
      <c r="AX9" s="288"/>
      <c r="AY9" s="288"/>
      <c r="AZ9" s="288"/>
      <c r="BA9" s="288"/>
      <c r="BB9" s="288"/>
      <c r="BC9" s="288"/>
      <c r="BD9" s="288"/>
      <c r="BE9" s="288"/>
      <c r="BF9" s="288"/>
      <c r="BG9" s="288"/>
      <c r="BH9" s="288"/>
      <c r="BI9" s="288"/>
      <c r="BJ9" s="288"/>
      <c r="BK9" s="288"/>
      <c r="BL9" s="288"/>
      <c r="BM9" s="288"/>
      <c r="BN9" s="288"/>
      <c r="BO9" s="288"/>
      <c r="BP9" s="288"/>
      <c r="BQ9" s="288"/>
      <c r="BR9" s="288"/>
      <c r="BS9" s="288"/>
      <c r="BT9" s="288"/>
      <c r="BU9" s="288"/>
      <c r="BV9" s="288"/>
      <c r="BW9" s="288"/>
      <c r="BX9" s="288"/>
      <c r="BY9" s="288"/>
      <c r="BZ9" s="288"/>
      <c r="CA9" s="288"/>
      <c r="CB9" s="288"/>
      <c r="CC9" s="288"/>
      <c r="CD9" s="288"/>
      <c r="CE9" s="288"/>
      <c r="CF9" s="288"/>
      <c r="CG9" s="288"/>
      <c r="CH9" s="288"/>
      <c r="CI9" s="288"/>
      <c r="CJ9" s="288"/>
      <c r="CK9" s="288"/>
      <c r="CL9" s="288"/>
      <c r="CM9" s="288"/>
      <c r="CN9" s="288"/>
      <c r="CO9" s="288"/>
      <c r="CP9" s="288"/>
      <c r="CQ9" s="288"/>
      <c r="CR9" s="288"/>
      <c r="CS9" s="288"/>
      <c r="CT9" s="288"/>
      <c r="CU9" s="288"/>
      <c r="CV9" s="288"/>
      <c r="CW9" s="288"/>
      <c r="CX9" s="288"/>
      <c r="CY9" s="288"/>
      <c r="CZ9" s="288"/>
      <c r="DA9" s="288"/>
      <c r="DB9" s="288"/>
      <c r="DC9" s="288"/>
      <c r="DD9" s="288"/>
      <c r="DE9" s="288"/>
      <c r="DF9" s="288"/>
      <c r="DG9" s="288"/>
      <c r="DH9" s="288"/>
      <c r="DI9" s="288"/>
      <c r="DJ9" s="288"/>
      <c r="DK9" s="288"/>
      <c r="DL9" s="288"/>
      <c r="DM9" s="288"/>
      <c r="DN9" s="288"/>
      <c r="DO9" s="288"/>
      <c r="DP9" s="288"/>
      <c r="DQ9" s="288"/>
      <c r="DR9" s="288"/>
      <c r="DS9" s="288"/>
      <c r="DT9" s="288"/>
      <c r="DU9" s="288"/>
      <c r="DV9" s="288"/>
      <c r="DW9" s="288"/>
      <c r="DX9" s="288"/>
      <c r="DY9" s="288"/>
      <c r="DZ9" s="288"/>
      <c r="EA9" s="288"/>
      <c r="EB9" s="288"/>
      <c r="EC9" s="288"/>
      <c r="ED9" s="288"/>
      <c r="EE9" s="288"/>
      <c r="EF9" s="288"/>
      <c r="EG9" s="288"/>
      <c r="EH9" s="288"/>
      <c r="EI9" s="288"/>
      <c r="EJ9" s="288"/>
      <c r="EK9" s="288"/>
      <c r="EL9" s="288"/>
      <c r="EM9" s="288"/>
      <c r="EN9" s="288"/>
      <c r="EO9" s="288"/>
      <c r="EP9" s="288"/>
      <c r="EQ9" s="288"/>
      <c r="ER9" s="288"/>
      <c r="ES9" s="288"/>
      <c r="ET9" s="288"/>
      <c r="EU9" s="288"/>
      <c r="EV9" s="288"/>
      <c r="EW9" s="288"/>
      <c r="EX9" s="288"/>
      <c r="EY9" s="288"/>
      <c r="EZ9" s="288"/>
      <c r="FA9" s="288"/>
      <c r="FB9" s="288"/>
      <c r="FC9" s="288"/>
      <c r="FD9" s="288"/>
      <c r="FE9" s="288"/>
      <c r="FF9" s="288"/>
      <c r="FG9" s="288"/>
      <c r="FH9" s="288"/>
      <c r="FI9" s="288"/>
      <c r="FJ9" s="288"/>
      <c r="FK9" s="288"/>
      <c r="FL9" s="288"/>
      <c r="FM9" s="288"/>
      <c r="FN9" s="288"/>
      <c r="FO9" s="288"/>
      <c r="FP9" s="288"/>
      <c r="FQ9" s="288"/>
      <c r="FR9" s="288"/>
      <c r="FS9" s="288"/>
      <c r="FT9" s="288"/>
      <c r="FU9" s="288"/>
      <c r="FV9" s="288"/>
      <c r="FW9" s="288"/>
      <c r="FX9" s="288"/>
      <c r="FY9" s="288"/>
      <c r="FZ9" s="288"/>
      <c r="GA9" s="288"/>
      <c r="GB9" s="288"/>
      <c r="GC9" s="288"/>
      <c r="GD9" s="288"/>
      <c r="GE9" s="288"/>
      <c r="GF9" s="288"/>
      <c r="GG9" s="288"/>
      <c r="GH9" s="288"/>
      <c r="GI9" s="288"/>
      <c r="GJ9" s="288"/>
      <c r="GK9" s="288"/>
      <c r="GL9" s="288"/>
      <c r="GM9" s="288"/>
      <c r="GN9" s="288"/>
      <c r="GO9" s="288"/>
      <c r="GP9" s="288"/>
      <c r="GQ9" s="288"/>
      <c r="GR9" s="288"/>
      <c r="GS9" s="288"/>
      <c r="GT9" s="288"/>
      <c r="GU9" s="288"/>
      <c r="GV9" s="288"/>
      <c r="GW9" s="288"/>
      <c r="GX9" s="288"/>
      <c r="GY9" s="288"/>
      <c r="GZ9" s="288"/>
      <c r="HA9" s="288"/>
      <c r="HB9" s="288"/>
      <c r="HC9" s="288"/>
      <c r="HD9" s="288"/>
      <c r="HE9" s="288"/>
      <c r="HF9" s="288"/>
      <c r="HG9" s="288"/>
      <c r="HH9" s="288"/>
      <c r="HI9" s="288"/>
      <c r="HJ9" s="288"/>
      <c r="HK9" s="288"/>
      <c r="HL9" s="288"/>
      <c r="HM9" s="288"/>
      <c r="HN9" s="288"/>
      <c r="HO9" s="288"/>
      <c r="HP9" s="288"/>
      <c r="HQ9" s="288"/>
      <c r="HR9" s="288"/>
      <c r="HS9" s="288"/>
      <c r="HT9" s="288"/>
      <c r="HU9" s="288"/>
      <c r="HV9" s="288"/>
      <c r="HW9" s="288"/>
      <c r="HX9" s="288"/>
      <c r="HY9" s="288"/>
      <c r="HZ9" s="288"/>
      <c r="IA9" s="288"/>
      <c r="IB9" s="288"/>
      <c r="IC9" s="288"/>
      <c r="ID9" s="288"/>
      <c r="IE9" s="288"/>
      <c r="IF9" s="288"/>
      <c r="IG9" s="288"/>
      <c r="IH9" s="288"/>
      <c r="II9" s="288"/>
      <c r="IJ9" s="288"/>
      <c r="IK9" s="288"/>
      <c r="IL9" s="288"/>
      <c r="IM9" s="288"/>
      <c r="IN9" s="288"/>
      <c r="IO9" s="288"/>
      <c r="IP9" s="288"/>
      <c r="IQ9" s="288"/>
      <c r="IR9" s="288"/>
      <c r="IS9" s="288"/>
      <c r="IT9" s="288"/>
      <c r="IU9" s="288"/>
      <c r="IV9" s="288"/>
      <c r="IW9" s="288"/>
      <c r="IX9" s="288"/>
      <c r="IY9" s="288"/>
      <c r="IZ9" s="288"/>
      <c r="JA9" s="288"/>
      <c r="JB9" s="288"/>
      <c r="JC9" s="288"/>
      <c r="JD9" s="288"/>
      <c r="JE9" s="288"/>
      <c r="JF9" s="288"/>
      <c r="JG9" s="288"/>
      <c r="JH9" s="288"/>
      <c r="JI9" s="288"/>
      <c r="JJ9" s="288"/>
      <c r="JK9" s="288"/>
      <c r="JL9" s="288"/>
      <c r="JM9" s="288"/>
      <c r="JN9" s="288"/>
      <c r="JO9" s="288"/>
      <c r="JP9" s="288"/>
      <c r="JQ9" s="288"/>
      <c r="JR9" s="288"/>
      <c r="JS9" s="288"/>
      <c r="JT9" s="288"/>
      <c r="JU9" s="288"/>
      <c r="JV9" s="288"/>
      <c r="JW9" s="288"/>
      <c r="JX9" s="288"/>
      <c r="JY9" s="288"/>
      <c r="JZ9" s="288"/>
      <c r="KA9" s="288"/>
      <c r="KB9" s="288"/>
      <c r="KC9" s="288"/>
      <c r="KD9" s="288"/>
      <c r="KE9" s="288"/>
      <c r="KF9" s="288"/>
      <c r="KG9" s="288"/>
      <c r="KH9" s="288"/>
      <c r="KI9" s="288"/>
      <c r="KJ9" s="288"/>
    </row>
    <row r="10" spans="1:296" s="233" customFormat="1" ht="47.25" x14ac:dyDescent="0.25">
      <c r="A10" s="9"/>
      <c r="B10" s="20" t="s">
        <v>222</v>
      </c>
      <c r="C10" s="9"/>
      <c r="D10" s="382" t="s">
        <v>536</v>
      </c>
      <c r="E10" s="9"/>
      <c r="F10" s="89" t="s">
        <v>64</v>
      </c>
      <c r="G10" s="39"/>
      <c r="H10" s="418" t="s">
        <v>733</v>
      </c>
      <c r="I10" s="1"/>
      <c r="J10" s="464"/>
      <c r="K10" s="4"/>
      <c r="L10" s="317"/>
      <c r="M10" s="4"/>
      <c r="N10" s="317"/>
      <c r="O10" s="4"/>
      <c r="P10" s="317"/>
      <c r="Q10" s="4"/>
      <c r="R10" s="317"/>
      <c r="S10" s="4"/>
      <c r="T10" s="288"/>
      <c r="U10" s="288"/>
      <c r="V10" s="288"/>
      <c r="W10" s="288"/>
      <c r="X10" s="288"/>
      <c r="Y10" s="288"/>
      <c r="Z10" s="288"/>
      <c r="AA10" s="288"/>
      <c r="AB10" s="288"/>
      <c r="AC10" s="288"/>
      <c r="AD10" s="288"/>
      <c r="AE10" s="288"/>
      <c r="AF10" s="288"/>
      <c r="AG10" s="288"/>
      <c r="AH10" s="288"/>
      <c r="AI10" s="288"/>
      <c r="AJ10" s="288"/>
      <c r="AK10" s="288"/>
      <c r="AL10" s="288"/>
      <c r="AM10" s="288"/>
      <c r="AN10" s="288"/>
      <c r="AO10" s="288"/>
      <c r="AP10" s="288"/>
      <c r="AQ10" s="288"/>
      <c r="AR10" s="288"/>
      <c r="AS10" s="288"/>
      <c r="AT10" s="288"/>
      <c r="AU10" s="288"/>
      <c r="AV10" s="288"/>
      <c r="AW10" s="288"/>
      <c r="AX10" s="288"/>
      <c r="AY10" s="288"/>
      <c r="AZ10" s="288"/>
      <c r="BA10" s="288"/>
      <c r="BB10" s="288"/>
      <c r="BC10" s="288"/>
      <c r="BD10" s="288"/>
      <c r="BE10" s="288"/>
      <c r="BF10" s="288"/>
      <c r="BG10" s="288"/>
      <c r="BH10" s="288"/>
      <c r="BI10" s="288"/>
      <c r="BJ10" s="288"/>
      <c r="BK10" s="288"/>
      <c r="BL10" s="288"/>
      <c r="BM10" s="288"/>
      <c r="BN10" s="288"/>
      <c r="BO10" s="288"/>
      <c r="BP10" s="288"/>
      <c r="BQ10" s="288"/>
      <c r="BR10" s="288"/>
      <c r="BS10" s="288"/>
      <c r="BT10" s="288"/>
      <c r="BU10" s="288"/>
      <c r="BV10" s="288"/>
      <c r="BW10" s="288"/>
      <c r="BX10" s="288"/>
      <c r="BY10" s="288"/>
      <c r="BZ10" s="288"/>
      <c r="CA10" s="288"/>
      <c r="CB10" s="288"/>
      <c r="CC10" s="288"/>
      <c r="CD10" s="288"/>
      <c r="CE10" s="288"/>
      <c r="CF10" s="288"/>
      <c r="CG10" s="288"/>
      <c r="CH10" s="288"/>
      <c r="CI10" s="288"/>
      <c r="CJ10" s="288"/>
      <c r="CK10" s="288"/>
      <c r="CL10" s="288"/>
      <c r="CM10" s="288"/>
      <c r="CN10" s="288"/>
      <c r="CO10" s="288"/>
      <c r="CP10" s="288"/>
      <c r="CQ10" s="288"/>
      <c r="CR10" s="288"/>
      <c r="CS10" s="288"/>
      <c r="CT10" s="288"/>
      <c r="CU10" s="288"/>
      <c r="CV10" s="288"/>
      <c r="CW10" s="288"/>
      <c r="CX10" s="288"/>
      <c r="CY10" s="288"/>
      <c r="CZ10" s="288"/>
      <c r="DA10" s="288"/>
      <c r="DB10" s="288"/>
      <c r="DC10" s="288"/>
      <c r="DD10" s="288"/>
      <c r="DE10" s="288"/>
      <c r="DF10" s="288"/>
      <c r="DG10" s="288"/>
      <c r="DH10" s="288"/>
      <c r="DI10" s="288"/>
      <c r="DJ10" s="288"/>
      <c r="DK10" s="288"/>
      <c r="DL10" s="288"/>
      <c r="DM10" s="288"/>
      <c r="DN10" s="288"/>
      <c r="DO10" s="288"/>
      <c r="DP10" s="288"/>
      <c r="DQ10" s="288"/>
      <c r="DR10" s="288"/>
      <c r="DS10" s="288"/>
      <c r="DT10" s="288"/>
      <c r="DU10" s="288"/>
      <c r="DV10" s="288"/>
      <c r="DW10" s="288"/>
      <c r="DX10" s="288"/>
      <c r="DY10" s="288"/>
      <c r="DZ10" s="288"/>
      <c r="EA10" s="288"/>
      <c r="EB10" s="288"/>
      <c r="EC10" s="288"/>
      <c r="ED10" s="288"/>
      <c r="EE10" s="288"/>
      <c r="EF10" s="288"/>
      <c r="EG10" s="288"/>
      <c r="EH10" s="288"/>
      <c r="EI10" s="288"/>
      <c r="EJ10" s="288"/>
      <c r="EK10" s="288"/>
      <c r="EL10" s="288"/>
      <c r="EM10" s="288"/>
      <c r="EN10" s="288"/>
      <c r="EO10" s="288"/>
      <c r="EP10" s="288"/>
      <c r="EQ10" s="288"/>
      <c r="ER10" s="288"/>
      <c r="ES10" s="288"/>
      <c r="ET10" s="288"/>
      <c r="EU10" s="288"/>
      <c r="EV10" s="288"/>
      <c r="EW10" s="288"/>
      <c r="EX10" s="288"/>
      <c r="EY10" s="288"/>
      <c r="EZ10" s="288"/>
      <c r="FA10" s="288"/>
      <c r="FB10" s="288"/>
      <c r="FC10" s="288"/>
      <c r="FD10" s="288"/>
      <c r="FE10" s="288"/>
      <c r="FF10" s="288"/>
      <c r="FG10" s="288"/>
      <c r="FH10" s="288"/>
      <c r="FI10" s="288"/>
      <c r="FJ10" s="288"/>
      <c r="FK10" s="288"/>
      <c r="FL10" s="288"/>
      <c r="FM10" s="288"/>
      <c r="FN10" s="288"/>
      <c r="FO10" s="288"/>
      <c r="FP10" s="288"/>
      <c r="FQ10" s="288"/>
      <c r="FR10" s="288"/>
      <c r="FS10" s="288"/>
      <c r="FT10" s="288"/>
      <c r="FU10" s="288"/>
      <c r="FV10" s="288"/>
      <c r="FW10" s="288"/>
      <c r="FX10" s="288"/>
      <c r="FY10" s="288"/>
      <c r="FZ10" s="288"/>
      <c r="GA10" s="288"/>
      <c r="GB10" s="288"/>
      <c r="GC10" s="288"/>
      <c r="GD10" s="288"/>
      <c r="GE10" s="288"/>
      <c r="GF10" s="288"/>
      <c r="GG10" s="288"/>
      <c r="GH10" s="288"/>
      <c r="GI10" s="288"/>
      <c r="GJ10" s="288"/>
      <c r="GK10" s="288"/>
      <c r="GL10" s="288"/>
      <c r="GM10" s="288"/>
      <c r="GN10" s="288"/>
      <c r="GO10" s="288"/>
      <c r="GP10" s="288"/>
      <c r="GQ10" s="288"/>
      <c r="GR10" s="288"/>
      <c r="GS10" s="288"/>
      <c r="GT10" s="288"/>
      <c r="GU10" s="288"/>
      <c r="GV10" s="288"/>
      <c r="GW10" s="288"/>
      <c r="GX10" s="288"/>
      <c r="GY10" s="288"/>
      <c r="GZ10" s="288"/>
      <c r="HA10" s="288"/>
      <c r="HB10" s="288"/>
      <c r="HC10" s="288"/>
      <c r="HD10" s="288"/>
      <c r="HE10" s="288"/>
      <c r="HF10" s="288"/>
      <c r="HG10" s="288"/>
      <c r="HH10" s="288"/>
      <c r="HI10" s="288"/>
      <c r="HJ10" s="288"/>
      <c r="HK10" s="288"/>
      <c r="HL10" s="288"/>
      <c r="HM10" s="288"/>
      <c r="HN10" s="288"/>
      <c r="HO10" s="288"/>
      <c r="HP10" s="288"/>
      <c r="HQ10" s="288"/>
      <c r="HR10" s="288"/>
      <c r="HS10" s="288"/>
      <c r="HT10" s="288"/>
      <c r="HU10" s="288"/>
      <c r="HV10" s="288"/>
      <c r="HW10" s="288"/>
      <c r="HX10" s="288"/>
      <c r="HY10" s="288"/>
      <c r="HZ10" s="288"/>
      <c r="IA10" s="288"/>
      <c r="IB10" s="288"/>
      <c r="IC10" s="288"/>
      <c r="ID10" s="288"/>
      <c r="IE10" s="288"/>
      <c r="IF10" s="288"/>
      <c r="IG10" s="288"/>
      <c r="IH10" s="288"/>
      <c r="II10" s="288"/>
      <c r="IJ10" s="288"/>
      <c r="IK10" s="288"/>
      <c r="IL10" s="288"/>
      <c r="IM10" s="288"/>
      <c r="IN10" s="288"/>
      <c r="IO10" s="288"/>
      <c r="IP10" s="288"/>
      <c r="IQ10" s="288"/>
      <c r="IR10" s="288"/>
      <c r="IS10" s="288"/>
      <c r="IT10" s="288"/>
      <c r="IU10" s="288"/>
      <c r="IV10" s="288"/>
      <c r="IW10" s="288"/>
      <c r="IX10" s="288"/>
      <c r="IY10" s="288"/>
      <c r="IZ10" s="288"/>
      <c r="JA10" s="288"/>
      <c r="JB10" s="288"/>
      <c r="JC10" s="288"/>
      <c r="JD10" s="288"/>
      <c r="JE10" s="288"/>
      <c r="JF10" s="288"/>
      <c r="JG10" s="288"/>
      <c r="JH10" s="288"/>
      <c r="JI10" s="288"/>
      <c r="JJ10" s="288"/>
      <c r="JK10" s="288"/>
      <c r="JL10" s="288"/>
      <c r="JM10" s="288"/>
      <c r="JN10" s="288"/>
      <c r="JO10" s="288"/>
      <c r="JP10" s="288"/>
      <c r="JQ10" s="288"/>
      <c r="JR10" s="288"/>
      <c r="JS10" s="288"/>
      <c r="JT10" s="288"/>
      <c r="JU10" s="288"/>
      <c r="JV10" s="288"/>
      <c r="JW10" s="288"/>
      <c r="JX10" s="288"/>
      <c r="JY10" s="288"/>
      <c r="JZ10" s="288"/>
      <c r="KA10" s="288"/>
      <c r="KB10" s="288"/>
      <c r="KC10" s="288"/>
      <c r="KD10" s="288"/>
      <c r="KE10" s="288"/>
      <c r="KF10" s="288"/>
      <c r="KG10" s="288"/>
      <c r="KH10" s="288"/>
      <c r="KI10" s="288"/>
      <c r="KJ10" s="288"/>
    </row>
    <row r="11" spans="1:296" s="233" customFormat="1" ht="47.25" x14ac:dyDescent="0.25">
      <c r="A11" s="9"/>
      <c r="B11" s="20" t="s">
        <v>223</v>
      </c>
      <c r="C11" s="9"/>
      <c r="D11" s="382" t="s">
        <v>536</v>
      </c>
      <c r="E11" s="9"/>
      <c r="F11" s="89" t="s">
        <v>64</v>
      </c>
      <c r="G11" s="41"/>
      <c r="H11" s="418" t="s">
        <v>733</v>
      </c>
      <c r="I11" s="30"/>
      <c r="J11" s="465"/>
      <c r="K11" s="31"/>
      <c r="L11" s="318"/>
      <c r="M11" s="31"/>
      <c r="N11" s="318"/>
      <c r="O11" s="31"/>
      <c r="P11" s="318"/>
      <c r="Q11" s="31"/>
      <c r="R11" s="318"/>
      <c r="S11" s="31"/>
      <c r="T11" s="288"/>
      <c r="U11" s="288"/>
      <c r="V11" s="288"/>
      <c r="W11" s="288"/>
      <c r="X11" s="288"/>
      <c r="Y11" s="288"/>
      <c r="Z11" s="288"/>
      <c r="AA11" s="288"/>
      <c r="AB11" s="288"/>
      <c r="AC11" s="288"/>
      <c r="AD11" s="288"/>
      <c r="AE11" s="288"/>
      <c r="AF11" s="288"/>
      <c r="AG11" s="288"/>
      <c r="AH11" s="288"/>
      <c r="AI11" s="288"/>
      <c r="AJ11" s="288"/>
      <c r="AK11" s="288"/>
      <c r="AL11" s="288"/>
      <c r="AM11" s="288"/>
      <c r="AN11" s="288"/>
      <c r="AO11" s="288"/>
      <c r="AP11" s="288"/>
      <c r="AQ11" s="288"/>
      <c r="AR11" s="288"/>
      <c r="AS11" s="288"/>
      <c r="AT11" s="288"/>
      <c r="AU11" s="288"/>
      <c r="AV11" s="288"/>
      <c r="AW11" s="288"/>
      <c r="AX11" s="288"/>
      <c r="AY11" s="288"/>
      <c r="AZ11" s="288"/>
      <c r="BA11" s="288"/>
      <c r="BB11" s="288"/>
      <c r="BC11" s="288"/>
      <c r="BD11" s="288"/>
      <c r="BE11" s="288"/>
      <c r="BF11" s="288"/>
      <c r="BG11" s="288"/>
      <c r="BH11" s="288"/>
      <c r="BI11" s="288"/>
      <c r="BJ11" s="288"/>
      <c r="BK11" s="288"/>
      <c r="BL11" s="288"/>
      <c r="BM11" s="288"/>
      <c r="BN11" s="288"/>
      <c r="BO11" s="288"/>
      <c r="BP11" s="288"/>
      <c r="BQ11" s="288"/>
      <c r="BR11" s="288"/>
      <c r="BS11" s="288"/>
      <c r="BT11" s="288"/>
      <c r="BU11" s="288"/>
      <c r="BV11" s="288"/>
      <c r="BW11" s="288"/>
      <c r="BX11" s="288"/>
      <c r="BY11" s="288"/>
      <c r="BZ11" s="288"/>
      <c r="CA11" s="288"/>
      <c r="CB11" s="288"/>
      <c r="CC11" s="288"/>
      <c r="CD11" s="288"/>
      <c r="CE11" s="288"/>
      <c r="CF11" s="288"/>
      <c r="CG11" s="288"/>
      <c r="CH11" s="288"/>
      <c r="CI11" s="288"/>
      <c r="CJ11" s="288"/>
      <c r="CK11" s="288"/>
      <c r="CL11" s="288"/>
      <c r="CM11" s="288"/>
      <c r="CN11" s="288"/>
      <c r="CO11" s="288"/>
      <c r="CP11" s="288"/>
      <c r="CQ11" s="288"/>
      <c r="CR11" s="288"/>
      <c r="CS11" s="288"/>
      <c r="CT11" s="288"/>
      <c r="CU11" s="288"/>
      <c r="CV11" s="288"/>
      <c r="CW11" s="288"/>
      <c r="CX11" s="288"/>
      <c r="CY11" s="288"/>
      <c r="CZ11" s="288"/>
      <c r="DA11" s="288"/>
      <c r="DB11" s="288"/>
      <c r="DC11" s="288"/>
      <c r="DD11" s="288"/>
      <c r="DE11" s="288"/>
      <c r="DF11" s="288"/>
      <c r="DG11" s="288"/>
      <c r="DH11" s="288"/>
      <c r="DI11" s="288"/>
      <c r="DJ11" s="288"/>
      <c r="DK11" s="288"/>
      <c r="DL11" s="288"/>
      <c r="DM11" s="288"/>
      <c r="DN11" s="288"/>
      <c r="DO11" s="288"/>
      <c r="DP11" s="288"/>
      <c r="DQ11" s="288"/>
      <c r="DR11" s="288"/>
      <c r="DS11" s="288"/>
      <c r="DT11" s="288"/>
      <c r="DU11" s="288"/>
      <c r="DV11" s="288"/>
      <c r="DW11" s="288"/>
      <c r="DX11" s="288"/>
      <c r="DY11" s="288"/>
      <c r="DZ11" s="288"/>
      <c r="EA11" s="288"/>
      <c r="EB11" s="288"/>
      <c r="EC11" s="288"/>
      <c r="ED11" s="288"/>
      <c r="EE11" s="288"/>
      <c r="EF11" s="288"/>
      <c r="EG11" s="288"/>
      <c r="EH11" s="288"/>
      <c r="EI11" s="288"/>
      <c r="EJ11" s="288"/>
      <c r="EK11" s="288"/>
      <c r="EL11" s="288"/>
      <c r="EM11" s="288"/>
      <c r="EN11" s="288"/>
      <c r="EO11" s="288"/>
      <c r="EP11" s="288"/>
      <c r="EQ11" s="288"/>
      <c r="ER11" s="288"/>
      <c r="ES11" s="288"/>
      <c r="ET11" s="288"/>
      <c r="EU11" s="288"/>
      <c r="EV11" s="288"/>
      <c r="EW11" s="288"/>
      <c r="EX11" s="288"/>
      <c r="EY11" s="288"/>
      <c r="EZ11" s="288"/>
      <c r="FA11" s="288"/>
      <c r="FB11" s="288"/>
      <c r="FC11" s="288"/>
      <c r="FD11" s="288"/>
      <c r="FE11" s="288"/>
      <c r="FF11" s="288"/>
      <c r="FG11" s="288"/>
      <c r="FH11" s="288"/>
      <c r="FI11" s="288"/>
      <c r="FJ11" s="288"/>
      <c r="FK11" s="288"/>
      <c r="FL11" s="288"/>
      <c r="FM11" s="288"/>
      <c r="FN11" s="288"/>
      <c r="FO11" s="288"/>
      <c r="FP11" s="288"/>
      <c r="FQ11" s="288"/>
      <c r="FR11" s="288"/>
      <c r="FS11" s="288"/>
      <c r="FT11" s="288"/>
      <c r="FU11" s="288"/>
      <c r="FV11" s="288"/>
      <c r="FW11" s="288"/>
      <c r="FX11" s="288"/>
      <c r="FY11" s="288"/>
      <c r="FZ11" s="288"/>
      <c r="GA11" s="288"/>
      <c r="GB11" s="288"/>
      <c r="GC11" s="288"/>
      <c r="GD11" s="288"/>
      <c r="GE11" s="288"/>
      <c r="GF11" s="288"/>
      <c r="GG11" s="288"/>
      <c r="GH11" s="288"/>
      <c r="GI11" s="288"/>
      <c r="GJ11" s="288"/>
      <c r="GK11" s="288"/>
      <c r="GL11" s="288"/>
      <c r="GM11" s="288"/>
      <c r="GN11" s="288"/>
      <c r="GO11" s="288"/>
      <c r="GP11" s="288"/>
      <c r="GQ11" s="288"/>
      <c r="GR11" s="288"/>
      <c r="GS11" s="288"/>
      <c r="GT11" s="288"/>
      <c r="GU11" s="288"/>
      <c r="GV11" s="288"/>
      <c r="GW11" s="288"/>
      <c r="GX11" s="288"/>
      <c r="GY11" s="288"/>
      <c r="GZ11" s="288"/>
      <c r="HA11" s="288"/>
      <c r="HB11" s="288"/>
      <c r="HC11" s="288"/>
      <c r="HD11" s="288"/>
      <c r="HE11" s="288"/>
      <c r="HF11" s="288"/>
      <c r="HG11" s="288"/>
      <c r="HH11" s="288"/>
      <c r="HI11" s="288"/>
      <c r="HJ11" s="288"/>
      <c r="HK11" s="288"/>
      <c r="HL11" s="288"/>
      <c r="HM11" s="288"/>
      <c r="HN11" s="288"/>
      <c r="HO11" s="288"/>
      <c r="HP11" s="288"/>
      <c r="HQ11" s="288"/>
      <c r="HR11" s="288"/>
      <c r="HS11" s="288"/>
      <c r="HT11" s="288"/>
      <c r="HU11" s="288"/>
      <c r="HV11" s="288"/>
      <c r="HW11" s="288"/>
      <c r="HX11" s="288"/>
      <c r="HY11" s="288"/>
      <c r="HZ11" s="288"/>
      <c r="IA11" s="288"/>
      <c r="IB11" s="288"/>
      <c r="IC11" s="288"/>
      <c r="ID11" s="288"/>
      <c r="IE11" s="288"/>
      <c r="IF11" s="288"/>
      <c r="IG11" s="288"/>
      <c r="IH11" s="288"/>
      <c r="II11" s="288"/>
      <c r="IJ11" s="288"/>
      <c r="IK11" s="288"/>
      <c r="IL11" s="288"/>
      <c r="IM11" s="288"/>
      <c r="IN11" s="288"/>
      <c r="IO11" s="288"/>
      <c r="IP11" s="288"/>
      <c r="IQ11" s="288"/>
      <c r="IR11" s="288"/>
      <c r="IS11" s="288"/>
      <c r="IT11" s="288"/>
      <c r="IU11" s="288"/>
      <c r="IV11" s="288"/>
      <c r="IW11" s="288"/>
      <c r="IX11" s="288"/>
      <c r="IY11" s="288"/>
      <c r="IZ11" s="288"/>
      <c r="JA11" s="288"/>
      <c r="JB11" s="288"/>
      <c r="JC11" s="288"/>
      <c r="JD11" s="288"/>
      <c r="JE11" s="288"/>
      <c r="JF11" s="288"/>
      <c r="JG11" s="288"/>
      <c r="JH11" s="288"/>
      <c r="JI11" s="288"/>
      <c r="JJ11" s="288"/>
      <c r="JK11" s="288"/>
      <c r="JL11" s="288"/>
      <c r="JM11" s="288"/>
      <c r="JN11" s="288"/>
      <c r="JO11" s="288"/>
      <c r="JP11" s="288"/>
      <c r="JQ11" s="288"/>
      <c r="JR11" s="288"/>
      <c r="JS11" s="288"/>
      <c r="JT11" s="288"/>
      <c r="JU11" s="288"/>
      <c r="JV11" s="288"/>
      <c r="JW11" s="288"/>
      <c r="JX11" s="288"/>
      <c r="JY11" s="288"/>
      <c r="JZ11" s="288"/>
      <c r="KA11" s="288"/>
      <c r="KB11" s="288"/>
      <c r="KC11" s="288"/>
      <c r="KD11" s="288"/>
      <c r="KE11" s="288"/>
      <c r="KF11" s="288"/>
      <c r="KG11" s="288"/>
      <c r="KH11" s="288"/>
      <c r="KI11" s="288"/>
      <c r="KJ11" s="288"/>
    </row>
    <row r="12" spans="1:296" s="233" customFormat="1" ht="31.5" x14ac:dyDescent="0.25">
      <c r="A12" s="9"/>
      <c r="B12" s="21" t="s">
        <v>206</v>
      </c>
      <c r="C12" s="9"/>
      <c r="D12" s="10" t="s">
        <v>551</v>
      </c>
      <c r="E12" s="9"/>
      <c r="F12" s="10" t="s">
        <v>207</v>
      </c>
      <c r="G12" s="39"/>
      <c r="H12" s="379" t="s">
        <v>107</v>
      </c>
      <c r="I12" s="1"/>
      <c r="J12" s="465"/>
      <c r="K12" s="4"/>
      <c r="L12" s="318"/>
      <c r="M12" s="4"/>
      <c r="N12" s="318"/>
      <c r="O12" s="4"/>
      <c r="P12" s="318"/>
      <c r="Q12" s="4"/>
      <c r="R12" s="318"/>
      <c r="S12" s="4"/>
      <c r="T12" s="288"/>
      <c r="U12" s="288"/>
      <c r="V12" s="288"/>
      <c r="W12" s="288"/>
      <c r="X12" s="288"/>
      <c r="Y12" s="288"/>
      <c r="Z12" s="288"/>
      <c r="AA12" s="288"/>
      <c r="AB12" s="288"/>
      <c r="AC12" s="288"/>
      <c r="AD12" s="288"/>
      <c r="AE12" s="288"/>
      <c r="AF12" s="288"/>
      <c r="AG12" s="288"/>
      <c r="AH12" s="288"/>
      <c r="AI12" s="288"/>
      <c r="AJ12" s="288"/>
      <c r="AK12" s="288"/>
      <c r="AL12" s="288"/>
      <c r="AM12" s="288"/>
      <c r="AN12" s="288"/>
      <c r="AO12" s="288"/>
      <c r="AP12" s="288"/>
      <c r="AQ12" s="288"/>
      <c r="AR12" s="288"/>
      <c r="AS12" s="288"/>
      <c r="AT12" s="288"/>
      <c r="AU12" s="288"/>
      <c r="AV12" s="288"/>
      <c r="AW12" s="288"/>
      <c r="AX12" s="288"/>
      <c r="AY12" s="288"/>
      <c r="AZ12" s="288"/>
      <c r="BA12" s="288"/>
      <c r="BB12" s="288"/>
      <c r="BC12" s="288"/>
      <c r="BD12" s="288"/>
      <c r="BE12" s="288"/>
      <c r="BF12" s="288"/>
      <c r="BG12" s="288"/>
      <c r="BH12" s="288"/>
      <c r="BI12" s="288"/>
      <c r="BJ12" s="288"/>
      <c r="BK12" s="288"/>
      <c r="BL12" s="288"/>
      <c r="BM12" s="288"/>
      <c r="BN12" s="288"/>
      <c r="BO12" s="288"/>
      <c r="BP12" s="288"/>
      <c r="BQ12" s="288"/>
      <c r="BR12" s="288"/>
      <c r="BS12" s="288"/>
      <c r="BT12" s="288"/>
      <c r="BU12" s="288"/>
      <c r="BV12" s="288"/>
      <c r="BW12" s="288"/>
      <c r="BX12" s="288"/>
      <c r="BY12" s="288"/>
      <c r="BZ12" s="288"/>
      <c r="CA12" s="288"/>
      <c r="CB12" s="288"/>
      <c r="CC12" s="288"/>
      <c r="CD12" s="288"/>
      <c r="CE12" s="288"/>
      <c r="CF12" s="288"/>
      <c r="CG12" s="288"/>
      <c r="CH12" s="288"/>
      <c r="CI12" s="288"/>
      <c r="CJ12" s="288"/>
      <c r="CK12" s="288"/>
      <c r="CL12" s="288"/>
      <c r="CM12" s="288"/>
      <c r="CN12" s="288"/>
      <c r="CO12" s="288"/>
      <c r="CP12" s="288"/>
      <c r="CQ12" s="288"/>
      <c r="CR12" s="288"/>
      <c r="CS12" s="288"/>
      <c r="CT12" s="288"/>
      <c r="CU12" s="288"/>
      <c r="CV12" s="288"/>
      <c r="CW12" s="288"/>
      <c r="CX12" s="288"/>
      <c r="CY12" s="288"/>
      <c r="CZ12" s="288"/>
      <c r="DA12" s="288"/>
      <c r="DB12" s="288"/>
      <c r="DC12" s="288"/>
      <c r="DD12" s="288"/>
      <c r="DE12" s="288"/>
      <c r="DF12" s="288"/>
      <c r="DG12" s="288"/>
      <c r="DH12" s="288"/>
      <c r="DI12" s="288"/>
      <c r="DJ12" s="288"/>
      <c r="DK12" s="288"/>
      <c r="DL12" s="288"/>
      <c r="DM12" s="288"/>
      <c r="DN12" s="288"/>
      <c r="DO12" s="288"/>
      <c r="DP12" s="288"/>
      <c r="DQ12" s="288"/>
      <c r="DR12" s="288"/>
      <c r="DS12" s="288"/>
      <c r="DT12" s="288"/>
      <c r="DU12" s="288"/>
      <c r="DV12" s="288"/>
      <c r="DW12" s="288"/>
      <c r="DX12" s="288"/>
      <c r="DY12" s="288"/>
      <c r="DZ12" s="288"/>
      <c r="EA12" s="288"/>
      <c r="EB12" s="288"/>
      <c r="EC12" s="288"/>
      <c r="ED12" s="288"/>
      <c r="EE12" s="288"/>
      <c r="EF12" s="288"/>
      <c r="EG12" s="288"/>
      <c r="EH12" s="288"/>
      <c r="EI12" s="288"/>
      <c r="EJ12" s="288"/>
      <c r="EK12" s="288"/>
      <c r="EL12" s="288"/>
      <c r="EM12" s="288"/>
      <c r="EN12" s="288"/>
      <c r="EO12" s="288"/>
      <c r="EP12" s="288"/>
      <c r="EQ12" s="288"/>
      <c r="ER12" s="288"/>
      <c r="ES12" s="288"/>
      <c r="ET12" s="288"/>
      <c r="EU12" s="288"/>
      <c r="EV12" s="288"/>
      <c r="EW12" s="288"/>
      <c r="EX12" s="288"/>
      <c r="EY12" s="288"/>
      <c r="EZ12" s="288"/>
      <c r="FA12" s="288"/>
      <c r="FB12" s="288"/>
      <c r="FC12" s="288"/>
      <c r="FD12" s="288"/>
      <c r="FE12" s="288"/>
      <c r="FF12" s="288"/>
      <c r="FG12" s="288"/>
      <c r="FH12" s="288"/>
      <c r="FI12" s="288"/>
      <c r="FJ12" s="288"/>
      <c r="FK12" s="288"/>
      <c r="FL12" s="288"/>
      <c r="FM12" s="288"/>
      <c r="FN12" s="288"/>
      <c r="FO12" s="288"/>
      <c r="FP12" s="288"/>
      <c r="FQ12" s="288"/>
      <c r="FR12" s="288"/>
      <c r="FS12" s="288"/>
      <c r="FT12" s="288"/>
      <c r="FU12" s="288"/>
      <c r="FV12" s="288"/>
      <c r="FW12" s="288"/>
      <c r="FX12" s="288"/>
      <c r="FY12" s="288"/>
      <c r="FZ12" s="288"/>
      <c r="GA12" s="288"/>
      <c r="GB12" s="288"/>
      <c r="GC12" s="288"/>
      <c r="GD12" s="288"/>
      <c r="GE12" s="288"/>
      <c r="GF12" s="288"/>
      <c r="GG12" s="288"/>
      <c r="GH12" s="288"/>
      <c r="GI12" s="288"/>
      <c r="GJ12" s="288"/>
      <c r="GK12" s="288"/>
      <c r="GL12" s="288"/>
      <c r="GM12" s="288"/>
      <c r="GN12" s="288"/>
      <c r="GO12" s="288"/>
      <c r="GP12" s="288"/>
      <c r="GQ12" s="288"/>
      <c r="GR12" s="288"/>
      <c r="GS12" s="288"/>
      <c r="GT12" s="288"/>
      <c r="GU12" s="288"/>
      <c r="GV12" s="288"/>
      <c r="GW12" s="288"/>
      <c r="GX12" s="288"/>
      <c r="GY12" s="288"/>
      <c r="GZ12" s="288"/>
      <c r="HA12" s="288"/>
      <c r="HB12" s="288"/>
      <c r="HC12" s="288"/>
      <c r="HD12" s="288"/>
      <c r="HE12" s="288"/>
      <c r="HF12" s="288"/>
      <c r="HG12" s="288"/>
      <c r="HH12" s="288"/>
      <c r="HI12" s="288"/>
      <c r="HJ12" s="288"/>
      <c r="HK12" s="288"/>
      <c r="HL12" s="288"/>
      <c r="HM12" s="288"/>
      <c r="HN12" s="288"/>
      <c r="HO12" s="288"/>
      <c r="HP12" s="288"/>
      <c r="HQ12" s="288"/>
      <c r="HR12" s="288"/>
      <c r="HS12" s="288"/>
      <c r="HT12" s="288"/>
      <c r="HU12" s="288"/>
      <c r="HV12" s="288"/>
      <c r="HW12" s="288"/>
      <c r="HX12" s="288"/>
      <c r="HY12" s="288"/>
      <c r="HZ12" s="288"/>
      <c r="IA12" s="288"/>
      <c r="IB12" s="288"/>
      <c r="IC12" s="288"/>
      <c r="ID12" s="288"/>
      <c r="IE12" s="288"/>
      <c r="IF12" s="288"/>
      <c r="IG12" s="288"/>
      <c r="IH12" s="288"/>
      <c r="II12" s="288"/>
      <c r="IJ12" s="288"/>
      <c r="IK12" s="288"/>
      <c r="IL12" s="288"/>
      <c r="IM12" s="288"/>
      <c r="IN12" s="288"/>
      <c r="IO12" s="288"/>
      <c r="IP12" s="288"/>
      <c r="IQ12" s="288"/>
      <c r="IR12" s="288"/>
      <c r="IS12" s="288"/>
      <c r="IT12" s="288"/>
      <c r="IU12" s="288"/>
      <c r="IV12" s="288"/>
      <c r="IW12" s="288"/>
      <c r="IX12" s="288"/>
      <c r="IY12" s="288"/>
      <c r="IZ12" s="288"/>
      <c r="JA12" s="288"/>
      <c r="JB12" s="288"/>
      <c r="JC12" s="288"/>
      <c r="JD12" s="288"/>
      <c r="JE12" s="288"/>
      <c r="JF12" s="288"/>
      <c r="JG12" s="288"/>
      <c r="JH12" s="288"/>
      <c r="JI12" s="288"/>
      <c r="JJ12" s="288"/>
      <c r="JK12" s="288"/>
      <c r="JL12" s="288"/>
      <c r="JM12" s="288"/>
      <c r="JN12" s="288"/>
      <c r="JO12" s="288"/>
      <c r="JP12" s="288"/>
      <c r="JQ12" s="288"/>
      <c r="JR12" s="288"/>
      <c r="JS12" s="288"/>
      <c r="JT12" s="288"/>
      <c r="JU12" s="288"/>
      <c r="JV12" s="288"/>
      <c r="JW12" s="288"/>
      <c r="JX12" s="288"/>
      <c r="JY12" s="288"/>
      <c r="JZ12" s="288"/>
      <c r="KA12" s="288"/>
      <c r="KB12" s="288"/>
      <c r="KC12" s="288"/>
      <c r="KD12" s="288"/>
      <c r="KE12" s="288"/>
      <c r="KF12" s="288"/>
      <c r="KG12" s="288"/>
      <c r="KH12" s="288"/>
      <c r="KI12" s="288"/>
      <c r="KJ12" s="288"/>
    </row>
    <row r="13" spans="1:296" s="233" customFormat="1" ht="31.5" x14ac:dyDescent="0.25">
      <c r="A13" s="9"/>
      <c r="B13" s="22" t="str">
        <f>LEFT(B12,SEARCH(",",B12))&amp;" value"</f>
        <v>Crude oil (2709), value</v>
      </c>
      <c r="C13" s="9"/>
      <c r="D13" s="10" t="s">
        <v>551</v>
      </c>
      <c r="E13" s="9"/>
      <c r="F13" s="10" t="s">
        <v>208</v>
      </c>
      <c r="G13" s="18"/>
      <c r="H13" s="379" t="s">
        <v>107</v>
      </c>
      <c r="I13" s="391"/>
      <c r="J13" s="465"/>
      <c r="K13" s="19"/>
      <c r="L13" s="318"/>
      <c r="M13" s="19"/>
      <c r="N13" s="318"/>
      <c r="O13" s="19"/>
      <c r="P13" s="318"/>
      <c r="Q13" s="19"/>
      <c r="R13" s="318"/>
      <c r="S13" s="19"/>
      <c r="T13" s="288"/>
      <c r="U13" s="288"/>
      <c r="V13" s="288"/>
      <c r="W13" s="288"/>
      <c r="X13" s="288"/>
      <c r="Y13" s="288"/>
      <c r="Z13" s="288"/>
      <c r="AA13" s="288"/>
      <c r="AB13" s="288"/>
      <c r="AC13" s="288"/>
      <c r="AD13" s="288"/>
      <c r="AE13" s="288"/>
      <c r="AF13" s="288"/>
      <c r="AG13" s="288"/>
      <c r="AH13" s="288"/>
      <c r="AI13" s="288"/>
      <c r="AJ13" s="288"/>
      <c r="AK13" s="288"/>
      <c r="AL13" s="288"/>
      <c r="AM13" s="288"/>
      <c r="AN13" s="288"/>
      <c r="AO13" s="288"/>
      <c r="AP13" s="288"/>
      <c r="AQ13" s="288"/>
      <c r="AR13" s="288"/>
      <c r="AS13" s="288"/>
      <c r="AT13" s="288"/>
      <c r="AU13" s="288"/>
      <c r="AV13" s="288"/>
      <c r="AW13" s="288"/>
      <c r="AX13" s="288"/>
      <c r="AY13" s="288"/>
      <c r="AZ13" s="288"/>
      <c r="BA13" s="288"/>
      <c r="BB13" s="288"/>
      <c r="BC13" s="288"/>
      <c r="BD13" s="288"/>
      <c r="BE13" s="288"/>
      <c r="BF13" s="288"/>
      <c r="BG13" s="288"/>
      <c r="BH13" s="288"/>
      <c r="BI13" s="288"/>
      <c r="BJ13" s="288"/>
      <c r="BK13" s="288"/>
      <c r="BL13" s="288"/>
      <c r="BM13" s="288"/>
      <c r="BN13" s="288"/>
      <c r="BO13" s="288"/>
      <c r="BP13" s="288"/>
      <c r="BQ13" s="288"/>
      <c r="BR13" s="288"/>
      <c r="BS13" s="288"/>
      <c r="BT13" s="288"/>
      <c r="BU13" s="288"/>
      <c r="BV13" s="288"/>
      <c r="BW13" s="288"/>
      <c r="BX13" s="288"/>
      <c r="BY13" s="288"/>
      <c r="BZ13" s="288"/>
      <c r="CA13" s="288"/>
      <c r="CB13" s="288"/>
      <c r="CC13" s="288"/>
      <c r="CD13" s="288"/>
      <c r="CE13" s="288"/>
      <c r="CF13" s="288"/>
      <c r="CG13" s="288"/>
      <c r="CH13" s="288"/>
      <c r="CI13" s="288"/>
      <c r="CJ13" s="288"/>
      <c r="CK13" s="288"/>
      <c r="CL13" s="288"/>
      <c r="CM13" s="288"/>
      <c r="CN13" s="288"/>
      <c r="CO13" s="288"/>
      <c r="CP13" s="288"/>
      <c r="CQ13" s="288"/>
      <c r="CR13" s="288"/>
      <c r="CS13" s="288"/>
      <c r="CT13" s="288"/>
      <c r="CU13" s="288"/>
      <c r="CV13" s="288"/>
      <c r="CW13" s="288"/>
      <c r="CX13" s="288"/>
      <c r="CY13" s="288"/>
      <c r="CZ13" s="288"/>
      <c r="DA13" s="288"/>
      <c r="DB13" s="288"/>
      <c r="DC13" s="288"/>
      <c r="DD13" s="288"/>
      <c r="DE13" s="288"/>
      <c r="DF13" s="288"/>
      <c r="DG13" s="288"/>
      <c r="DH13" s="288"/>
      <c r="DI13" s="288"/>
      <c r="DJ13" s="288"/>
      <c r="DK13" s="288"/>
      <c r="DL13" s="288"/>
      <c r="DM13" s="288"/>
      <c r="DN13" s="288"/>
      <c r="DO13" s="288"/>
      <c r="DP13" s="288"/>
      <c r="DQ13" s="288"/>
      <c r="DR13" s="288"/>
      <c r="DS13" s="288"/>
      <c r="DT13" s="288"/>
      <c r="DU13" s="288"/>
      <c r="DV13" s="288"/>
      <c r="DW13" s="288"/>
      <c r="DX13" s="288"/>
      <c r="DY13" s="288"/>
      <c r="DZ13" s="288"/>
      <c r="EA13" s="288"/>
      <c r="EB13" s="288"/>
      <c r="EC13" s="288"/>
      <c r="ED13" s="288"/>
      <c r="EE13" s="288"/>
      <c r="EF13" s="288"/>
      <c r="EG13" s="288"/>
      <c r="EH13" s="288"/>
      <c r="EI13" s="288"/>
      <c r="EJ13" s="288"/>
      <c r="EK13" s="288"/>
      <c r="EL13" s="288"/>
      <c r="EM13" s="288"/>
      <c r="EN13" s="288"/>
      <c r="EO13" s="288"/>
      <c r="EP13" s="288"/>
      <c r="EQ13" s="288"/>
      <c r="ER13" s="288"/>
      <c r="ES13" s="288"/>
      <c r="ET13" s="288"/>
      <c r="EU13" s="288"/>
      <c r="EV13" s="288"/>
      <c r="EW13" s="288"/>
      <c r="EX13" s="288"/>
      <c r="EY13" s="288"/>
      <c r="EZ13" s="288"/>
      <c r="FA13" s="288"/>
      <c r="FB13" s="288"/>
      <c r="FC13" s="288"/>
      <c r="FD13" s="288"/>
      <c r="FE13" s="288"/>
      <c r="FF13" s="288"/>
      <c r="FG13" s="288"/>
      <c r="FH13" s="288"/>
      <c r="FI13" s="288"/>
      <c r="FJ13" s="288"/>
      <c r="FK13" s="288"/>
      <c r="FL13" s="288"/>
      <c r="FM13" s="288"/>
      <c r="FN13" s="288"/>
      <c r="FO13" s="288"/>
      <c r="FP13" s="288"/>
      <c r="FQ13" s="288"/>
      <c r="FR13" s="288"/>
      <c r="FS13" s="288"/>
      <c r="FT13" s="288"/>
      <c r="FU13" s="288"/>
      <c r="FV13" s="288"/>
      <c r="FW13" s="288"/>
      <c r="FX13" s="288"/>
      <c r="FY13" s="288"/>
      <c r="FZ13" s="288"/>
      <c r="GA13" s="288"/>
      <c r="GB13" s="288"/>
      <c r="GC13" s="288"/>
      <c r="GD13" s="288"/>
      <c r="GE13" s="288"/>
      <c r="GF13" s="288"/>
      <c r="GG13" s="288"/>
      <c r="GH13" s="288"/>
      <c r="GI13" s="288"/>
      <c r="GJ13" s="288"/>
      <c r="GK13" s="288"/>
      <c r="GL13" s="288"/>
      <c r="GM13" s="288"/>
      <c r="GN13" s="288"/>
      <c r="GO13" s="288"/>
      <c r="GP13" s="288"/>
      <c r="GQ13" s="288"/>
      <c r="GR13" s="288"/>
      <c r="GS13" s="288"/>
      <c r="GT13" s="288"/>
      <c r="GU13" s="288"/>
      <c r="GV13" s="288"/>
      <c r="GW13" s="288"/>
      <c r="GX13" s="288"/>
      <c r="GY13" s="288"/>
      <c r="GZ13" s="288"/>
      <c r="HA13" s="288"/>
      <c r="HB13" s="288"/>
      <c r="HC13" s="288"/>
      <c r="HD13" s="288"/>
      <c r="HE13" s="288"/>
      <c r="HF13" s="288"/>
      <c r="HG13" s="288"/>
      <c r="HH13" s="288"/>
      <c r="HI13" s="288"/>
      <c r="HJ13" s="288"/>
      <c r="HK13" s="288"/>
      <c r="HL13" s="288"/>
      <c r="HM13" s="288"/>
      <c r="HN13" s="288"/>
      <c r="HO13" s="288"/>
      <c r="HP13" s="288"/>
      <c r="HQ13" s="288"/>
      <c r="HR13" s="288"/>
      <c r="HS13" s="288"/>
      <c r="HT13" s="288"/>
      <c r="HU13" s="288"/>
      <c r="HV13" s="288"/>
      <c r="HW13" s="288"/>
      <c r="HX13" s="288"/>
      <c r="HY13" s="288"/>
      <c r="HZ13" s="288"/>
      <c r="IA13" s="288"/>
      <c r="IB13" s="288"/>
      <c r="IC13" s="288"/>
      <c r="ID13" s="288"/>
      <c r="IE13" s="288"/>
      <c r="IF13" s="288"/>
      <c r="IG13" s="288"/>
      <c r="IH13" s="288"/>
      <c r="II13" s="288"/>
      <c r="IJ13" s="288"/>
      <c r="IK13" s="288"/>
      <c r="IL13" s="288"/>
      <c r="IM13" s="288"/>
      <c r="IN13" s="288"/>
      <c r="IO13" s="288"/>
      <c r="IP13" s="288"/>
      <c r="IQ13" s="288"/>
      <c r="IR13" s="288"/>
      <c r="IS13" s="288"/>
      <c r="IT13" s="288"/>
      <c r="IU13" s="288"/>
      <c r="IV13" s="288"/>
      <c r="IW13" s="288"/>
      <c r="IX13" s="288"/>
      <c r="IY13" s="288"/>
      <c r="IZ13" s="288"/>
      <c r="JA13" s="288"/>
      <c r="JB13" s="288"/>
      <c r="JC13" s="288"/>
      <c r="JD13" s="288"/>
      <c r="JE13" s="288"/>
      <c r="JF13" s="288"/>
      <c r="JG13" s="288"/>
      <c r="JH13" s="288"/>
      <c r="JI13" s="288"/>
      <c r="JJ13" s="288"/>
      <c r="JK13" s="288"/>
      <c r="JL13" s="288"/>
      <c r="JM13" s="288"/>
      <c r="JN13" s="288"/>
      <c r="JO13" s="288"/>
      <c r="JP13" s="288"/>
      <c r="JQ13" s="288"/>
      <c r="JR13" s="288"/>
      <c r="JS13" s="288"/>
      <c r="JT13" s="288"/>
      <c r="JU13" s="288"/>
      <c r="JV13" s="288"/>
      <c r="JW13" s="288"/>
      <c r="JX13" s="288"/>
      <c r="JY13" s="288"/>
      <c r="JZ13" s="288"/>
      <c r="KA13" s="288"/>
      <c r="KB13" s="288"/>
      <c r="KC13" s="288"/>
      <c r="KD13" s="288"/>
      <c r="KE13" s="288"/>
      <c r="KF13" s="288"/>
      <c r="KG13" s="288"/>
      <c r="KH13" s="288"/>
      <c r="KI13" s="288"/>
      <c r="KJ13" s="288"/>
    </row>
    <row r="14" spans="1:296" s="233" customFormat="1" ht="31.5" x14ac:dyDescent="0.25">
      <c r="A14" s="9"/>
      <c r="B14" s="21" t="s">
        <v>209</v>
      </c>
      <c r="C14" s="9"/>
      <c r="D14" s="10" t="s">
        <v>551</v>
      </c>
      <c r="E14" s="9"/>
      <c r="F14" s="10" t="s">
        <v>210</v>
      </c>
      <c r="G14" s="18"/>
      <c r="H14" s="379" t="s">
        <v>107</v>
      </c>
      <c r="I14" s="391"/>
      <c r="J14" s="465"/>
      <c r="K14" s="19"/>
      <c r="L14" s="318"/>
      <c r="M14" s="19"/>
      <c r="N14" s="318"/>
      <c r="O14" s="19"/>
      <c r="P14" s="318"/>
      <c r="Q14" s="19"/>
      <c r="R14" s="318"/>
      <c r="S14" s="19"/>
      <c r="T14" s="288"/>
      <c r="U14" s="288"/>
      <c r="V14" s="288"/>
      <c r="W14" s="288"/>
      <c r="X14" s="288"/>
      <c r="Y14" s="288"/>
      <c r="Z14" s="288"/>
      <c r="AA14" s="288"/>
      <c r="AB14" s="288"/>
      <c r="AC14" s="288"/>
      <c r="AD14" s="288"/>
      <c r="AE14" s="288"/>
      <c r="AF14" s="288"/>
      <c r="AG14" s="288"/>
      <c r="AH14" s="288"/>
      <c r="AI14" s="288"/>
      <c r="AJ14" s="288"/>
      <c r="AK14" s="288"/>
      <c r="AL14" s="288"/>
      <c r="AM14" s="288"/>
      <c r="AN14" s="288"/>
      <c r="AO14" s="288"/>
      <c r="AP14" s="288"/>
      <c r="AQ14" s="288"/>
      <c r="AR14" s="288"/>
      <c r="AS14" s="288"/>
      <c r="AT14" s="288"/>
      <c r="AU14" s="288"/>
      <c r="AV14" s="288"/>
      <c r="AW14" s="288"/>
      <c r="AX14" s="288"/>
      <c r="AY14" s="288"/>
      <c r="AZ14" s="288"/>
      <c r="BA14" s="288"/>
      <c r="BB14" s="288"/>
      <c r="BC14" s="288"/>
      <c r="BD14" s="288"/>
      <c r="BE14" s="288"/>
      <c r="BF14" s="288"/>
      <c r="BG14" s="288"/>
      <c r="BH14" s="288"/>
      <c r="BI14" s="288"/>
      <c r="BJ14" s="288"/>
      <c r="BK14" s="288"/>
      <c r="BL14" s="288"/>
      <c r="BM14" s="288"/>
      <c r="BN14" s="288"/>
      <c r="BO14" s="288"/>
      <c r="BP14" s="288"/>
      <c r="BQ14" s="288"/>
      <c r="BR14" s="288"/>
      <c r="BS14" s="288"/>
      <c r="BT14" s="288"/>
      <c r="BU14" s="288"/>
      <c r="BV14" s="288"/>
      <c r="BW14" s="288"/>
      <c r="BX14" s="288"/>
      <c r="BY14" s="288"/>
      <c r="BZ14" s="288"/>
      <c r="CA14" s="288"/>
      <c r="CB14" s="288"/>
      <c r="CC14" s="288"/>
      <c r="CD14" s="288"/>
      <c r="CE14" s="288"/>
      <c r="CF14" s="288"/>
      <c r="CG14" s="288"/>
      <c r="CH14" s="288"/>
      <c r="CI14" s="288"/>
      <c r="CJ14" s="288"/>
      <c r="CK14" s="288"/>
      <c r="CL14" s="288"/>
      <c r="CM14" s="288"/>
      <c r="CN14" s="288"/>
      <c r="CO14" s="288"/>
      <c r="CP14" s="288"/>
      <c r="CQ14" s="288"/>
      <c r="CR14" s="288"/>
      <c r="CS14" s="288"/>
      <c r="CT14" s="288"/>
      <c r="CU14" s="288"/>
      <c r="CV14" s="288"/>
      <c r="CW14" s="288"/>
      <c r="CX14" s="288"/>
      <c r="CY14" s="288"/>
      <c r="CZ14" s="288"/>
      <c r="DA14" s="288"/>
      <c r="DB14" s="288"/>
      <c r="DC14" s="288"/>
      <c r="DD14" s="288"/>
      <c r="DE14" s="288"/>
      <c r="DF14" s="288"/>
      <c r="DG14" s="288"/>
      <c r="DH14" s="288"/>
      <c r="DI14" s="288"/>
      <c r="DJ14" s="288"/>
      <c r="DK14" s="288"/>
      <c r="DL14" s="288"/>
      <c r="DM14" s="288"/>
      <c r="DN14" s="288"/>
      <c r="DO14" s="288"/>
      <c r="DP14" s="288"/>
      <c r="DQ14" s="288"/>
      <c r="DR14" s="288"/>
      <c r="DS14" s="288"/>
      <c r="DT14" s="288"/>
      <c r="DU14" s="288"/>
      <c r="DV14" s="288"/>
      <c r="DW14" s="288"/>
      <c r="DX14" s="288"/>
      <c r="DY14" s="288"/>
      <c r="DZ14" s="288"/>
      <c r="EA14" s="288"/>
      <c r="EB14" s="288"/>
      <c r="EC14" s="288"/>
      <c r="ED14" s="288"/>
      <c r="EE14" s="288"/>
      <c r="EF14" s="288"/>
      <c r="EG14" s="288"/>
      <c r="EH14" s="288"/>
      <c r="EI14" s="288"/>
      <c r="EJ14" s="288"/>
      <c r="EK14" s="288"/>
      <c r="EL14" s="288"/>
      <c r="EM14" s="288"/>
      <c r="EN14" s="288"/>
      <c r="EO14" s="288"/>
      <c r="EP14" s="288"/>
      <c r="EQ14" s="288"/>
      <c r="ER14" s="288"/>
      <c r="ES14" s="288"/>
      <c r="ET14" s="288"/>
      <c r="EU14" s="288"/>
      <c r="EV14" s="288"/>
      <c r="EW14" s="288"/>
      <c r="EX14" s="288"/>
      <c r="EY14" s="288"/>
      <c r="EZ14" s="288"/>
      <c r="FA14" s="288"/>
      <c r="FB14" s="288"/>
      <c r="FC14" s="288"/>
      <c r="FD14" s="288"/>
      <c r="FE14" s="288"/>
      <c r="FF14" s="288"/>
      <c r="FG14" s="288"/>
      <c r="FH14" s="288"/>
      <c r="FI14" s="288"/>
      <c r="FJ14" s="288"/>
      <c r="FK14" s="288"/>
      <c r="FL14" s="288"/>
      <c r="FM14" s="288"/>
      <c r="FN14" s="288"/>
      <c r="FO14" s="288"/>
      <c r="FP14" s="288"/>
      <c r="FQ14" s="288"/>
      <c r="FR14" s="288"/>
      <c r="FS14" s="288"/>
      <c r="FT14" s="288"/>
      <c r="FU14" s="288"/>
      <c r="FV14" s="288"/>
      <c r="FW14" s="288"/>
      <c r="FX14" s="288"/>
      <c r="FY14" s="288"/>
      <c r="FZ14" s="288"/>
      <c r="GA14" s="288"/>
      <c r="GB14" s="288"/>
      <c r="GC14" s="288"/>
      <c r="GD14" s="288"/>
      <c r="GE14" s="288"/>
      <c r="GF14" s="288"/>
      <c r="GG14" s="288"/>
      <c r="GH14" s="288"/>
      <c r="GI14" s="288"/>
      <c r="GJ14" s="288"/>
      <c r="GK14" s="288"/>
      <c r="GL14" s="288"/>
      <c r="GM14" s="288"/>
      <c r="GN14" s="288"/>
      <c r="GO14" s="288"/>
      <c r="GP14" s="288"/>
      <c r="GQ14" s="288"/>
      <c r="GR14" s="288"/>
      <c r="GS14" s="288"/>
      <c r="GT14" s="288"/>
      <c r="GU14" s="288"/>
      <c r="GV14" s="288"/>
      <c r="GW14" s="288"/>
      <c r="GX14" s="288"/>
      <c r="GY14" s="288"/>
      <c r="GZ14" s="288"/>
      <c r="HA14" s="288"/>
      <c r="HB14" s="288"/>
      <c r="HC14" s="288"/>
      <c r="HD14" s="288"/>
      <c r="HE14" s="288"/>
      <c r="HF14" s="288"/>
      <c r="HG14" s="288"/>
      <c r="HH14" s="288"/>
      <c r="HI14" s="288"/>
      <c r="HJ14" s="288"/>
      <c r="HK14" s="288"/>
      <c r="HL14" s="288"/>
      <c r="HM14" s="288"/>
      <c r="HN14" s="288"/>
      <c r="HO14" s="288"/>
      <c r="HP14" s="288"/>
      <c r="HQ14" s="288"/>
      <c r="HR14" s="288"/>
      <c r="HS14" s="288"/>
      <c r="HT14" s="288"/>
      <c r="HU14" s="288"/>
      <c r="HV14" s="288"/>
      <c r="HW14" s="288"/>
      <c r="HX14" s="288"/>
      <c r="HY14" s="288"/>
      <c r="HZ14" s="288"/>
      <c r="IA14" s="288"/>
      <c r="IB14" s="288"/>
      <c r="IC14" s="288"/>
      <c r="ID14" s="288"/>
      <c r="IE14" s="288"/>
      <c r="IF14" s="288"/>
      <c r="IG14" s="288"/>
      <c r="IH14" s="288"/>
      <c r="II14" s="288"/>
      <c r="IJ14" s="288"/>
      <c r="IK14" s="288"/>
      <c r="IL14" s="288"/>
      <c r="IM14" s="288"/>
      <c r="IN14" s="288"/>
      <c r="IO14" s="288"/>
      <c r="IP14" s="288"/>
      <c r="IQ14" s="288"/>
      <c r="IR14" s="288"/>
      <c r="IS14" s="288"/>
      <c r="IT14" s="288"/>
      <c r="IU14" s="288"/>
      <c r="IV14" s="288"/>
      <c r="IW14" s="288"/>
      <c r="IX14" s="288"/>
      <c r="IY14" s="288"/>
      <c r="IZ14" s="288"/>
      <c r="JA14" s="288"/>
      <c r="JB14" s="288"/>
      <c r="JC14" s="288"/>
      <c r="JD14" s="288"/>
      <c r="JE14" s="288"/>
      <c r="JF14" s="288"/>
      <c r="JG14" s="288"/>
      <c r="JH14" s="288"/>
      <c r="JI14" s="288"/>
      <c r="JJ14" s="288"/>
      <c r="JK14" s="288"/>
      <c r="JL14" s="288"/>
      <c r="JM14" s="288"/>
      <c r="JN14" s="288"/>
      <c r="JO14" s="288"/>
      <c r="JP14" s="288"/>
      <c r="JQ14" s="288"/>
      <c r="JR14" s="288"/>
      <c r="JS14" s="288"/>
      <c r="JT14" s="288"/>
      <c r="JU14" s="288"/>
      <c r="JV14" s="288"/>
      <c r="JW14" s="288"/>
      <c r="JX14" s="288"/>
      <c r="JY14" s="288"/>
      <c r="JZ14" s="288"/>
      <c r="KA14" s="288"/>
      <c r="KB14" s="288"/>
      <c r="KC14" s="288"/>
      <c r="KD14" s="288"/>
      <c r="KE14" s="288"/>
      <c r="KF14" s="288"/>
      <c r="KG14" s="288"/>
      <c r="KH14" s="288"/>
      <c r="KI14" s="288"/>
      <c r="KJ14" s="288"/>
    </row>
    <row r="15" spans="1:296" s="233" customFormat="1" ht="31.5" x14ac:dyDescent="0.25">
      <c r="A15" s="9"/>
      <c r="B15" s="22" t="str">
        <f>LEFT(B14,SEARCH(",",B14))&amp;" value"</f>
        <v>Natural gas (2711), value</v>
      </c>
      <c r="C15" s="9"/>
      <c r="D15" s="10" t="s">
        <v>551</v>
      </c>
      <c r="E15" s="9"/>
      <c r="F15" s="10" t="s">
        <v>208</v>
      </c>
      <c r="G15" s="18"/>
      <c r="H15" s="379" t="s">
        <v>107</v>
      </c>
      <c r="I15" s="391"/>
      <c r="J15" s="465"/>
      <c r="K15" s="19"/>
      <c r="L15" s="318"/>
      <c r="M15" s="19"/>
      <c r="N15" s="318"/>
      <c r="O15" s="19"/>
      <c r="P15" s="318"/>
      <c r="Q15" s="19"/>
      <c r="R15" s="318"/>
      <c r="S15" s="19"/>
      <c r="T15" s="288"/>
      <c r="U15" s="288"/>
      <c r="V15" s="288"/>
      <c r="W15" s="288"/>
      <c r="X15" s="288"/>
      <c r="Y15" s="288"/>
      <c r="Z15" s="288"/>
      <c r="AA15" s="288"/>
      <c r="AB15" s="288"/>
      <c r="AC15" s="288"/>
      <c r="AD15" s="288"/>
      <c r="AE15" s="288"/>
      <c r="AF15" s="288"/>
      <c r="AG15" s="288"/>
      <c r="AH15" s="288"/>
      <c r="AI15" s="288"/>
      <c r="AJ15" s="288"/>
      <c r="AK15" s="288"/>
      <c r="AL15" s="288"/>
      <c r="AM15" s="288"/>
      <c r="AN15" s="288"/>
      <c r="AO15" s="288"/>
      <c r="AP15" s="288"/>
      <c r="AQ15" s="288"/>
      <c r="AR15" s="288"/>
      <c r="AS15" s="288"/>
      <c r="AT15" s="288"/>
      <c r="AU15" s="288"/>
      <c r="AV15" s="288"/>
      <c r="AW15" s="288"/>
      <c r="AX15" s="288"/>
      <c r="AY15" s="288"/>
      <c r="AZ15" s="288"/>
      <c r="BA15" s="288"/>
      <c r="BB15" s="288"/>
      <c r="BC15" s="288"/>
      <c r="BD15" s="288"/>
      <c r="BE15" s="288"/>
      <c r="BF15" s="288"/>
      <c r="BG15" s="288"/>
      <c r="BH15" s="288"/>
      <c r="BI15" s="288"/>
      <c r="BJ15" s="288"/>
      <c r="BK15" s="288"/>
      <c r="BL15" s="288"/>
      <c r="BM15" s="288"/>
      <c r="BN15" s="288"/>
      <c r="BO15" s="288"/>
      <c r="BP15" s="288"/>
      <c r="BQ15" s="288"/>
      <c r="BR15" s="288"/>
      <c r="BS15" s="288"/>
      <c r="BT15" s="288"/>
      <c r="BU15" s="288"/>
      <c r="BV15" s="288"/>
      <c r="BW15" s="288"/>
      <c r="BX15" s="288"/>
      <c r="BY15" s="288"/>
      <c r="BZ15" s="288"/>
      <c r="CA15" s="288"/>
      <c r="CB15" s="288"/>
      <c r="CC15" s="288"/>
      <c r="CD15" s="288"/>
      <c r="CE15" s="288"/>
      <c r="CF15" s="288"/>
      <c r="CG15" s="288"/>
      <c r="CH15" s="288"/>
      <c r="CI15" s="288"/>
      <c r="CJ15" s="288"/>
      <c r="CK15" s="288"/>
      <c r="CL15" s="288"/>
      <c r="CM15" s="288"/>
      <c r="CN15" s="288"/>
      <c r="CO15" s="288"/>
      <c r="CP15" s="288"/>
      <c r="CQ15" s="288"/>
      <c r="CR15" s="288"/>
      <c r="CS15" s="288"/>
      <c r="CT15" s="288"/>
      <c r="CU15" s="288"/>
      <c r="CV15" s="288"/>
      <c r="CW15" s="288"/>
      <c r="CX15" s="288"/>
      <c r="CY15" s="288"/>
      <c r="CZ15" s="288"/>
      <c r="DA15" s="288"/>
      <c r="DB15" s="288"/>
      <c r="DC15" s="288"/>
      <c r="DD15" s="288"/>
      <c r="DE15" s="288"/>
      <c r="DF15" s="288"/>
      <c r="DG15" s="288"/>
      <c r="DH15" s="288"/>
      <c r="DI15" s="288"/>
      <c r="DJ15" s="288"/>
      <c r="DK15" s="288"/>
      <c r="DL15" s="288"/>
      <c r="DM15" s="288"/>
      <c r="DN15" s="288"/>
      <c r="DO15" s="288"/>
      <c r="DP15" s="288"/>
      <c r="DQ15" s="288"/>
      <c r="DR15" s="288"/>
      <c r="DS15" s="288"/>
      <c r="DT15" s="288"/>
      <c r="DU15" s="288"/>
      <c r="DV15" s="288"/>
      <c r="DW15" s="288"/>
      <c r="DX15" s="288"/>
      <c r="DY15" s="288"/>
      <c r="DZ15" s="288"/>
      <c r="EA15" s="288"/>
      <c r="EB15" s="288"/>
      <c r="EC15" s="288"/>
      <c r="ED15" s="288"/>
      <c r="EE15" s="288"/>
      <c r="EF15" s="288"/>
      <c r="EG15" s="288"/>
      <c r="EH15" s="288"/>
      <c r="EI15" s="288"/>
      <c r="EJ15" s="288"/>
      <c r="EK15" s="288"/>
      <c r="EL15" s="288"/>
      <c r="EM15" s="288"/>
      <c r="EN15" s="288"/>
      <c r="EO15" s="288"/>
      <c r="EP15" s="288"/>
      <c r="EQ15" s="288"/>
      <c r="ER15" s="288"/>
      <c r="ES15" s="288"/>
      <c r="ET15" s="288"/>
      <c r="EU15" s="288"/>
      <c r="EV15" s="288"/>
      <c r="EW15" s="288"/>
      <c r="EX15" s="288"/>
      <c r="EY15" s="288"/>
      <c r="EZ15" s="288"/>
      <c r="FA15" s="288"/>
      <c r="FB15" s="288"/>
      <c r="FC15" s="288"/>
      <c r="FD15" s="288"/>
      <c r="FE15" s="288"/>
      <c r="FF15" s="288"/>
      <c r="FG15" s="288"/>
      <c r="FH15" s="288"/>
      <c r="FI15" s="288"/>
      <c r="FJ15" s="288"/>
      <c r="FK15" s="288"/>
      <c r="FL15" s="288"/>
      <c r="FM15" s="288"/>
      <c r="FN15" s="288"/>
      <c r="FO15" s="288"/>
      <c r="FP15" s="288"/>
      <c r="FQ15" s="288"/>
      <c r="FR15" s="288"/>
      <c r="FS15" s="288"/>
      <c r="FT15" s="288"/>
      <c r="FU15" s="288"/>
      <c r="FV15" s="288"/>
      <c r="FW15" s="288"/>
      <c r="FX15" s="288"/>
      <c r="FY15" s="288"/>
      <c r="FZ15" s="288"/>
      <c r="GA15" s="288"/>
      <c r="GB15" s="288"/>
      <c r="GC15" s="288"/>
      <c r="GD15" s="288"/>
      <c r="GE15" s="288"/>
      <c r="GF15" s="288"/>
      <c r="GG15" s="288"/>
      <c r="GH15" s="288"/>
      <c r="GI15" s="288"/>
      <c r="GJ15" s="288"/>
      <c r="GK15" s="288"/>
      <c r="GL15" s="288"/>
      <c r="GM15" s="288"/>
      <c r="GN15" s="288"/>
      <c r="GO15" s="288"/>
      <c r="GP15" s="288"/>
      <c r="GQ15" s="288"/>
      <c r="GR15" s="288"/>
      <c r="GS15" s="288"/>
      <c r="GT15" s="288"/>
      <c r="GU15" s="288"/>
      <c r="GV15" s="288"/>
      <c r="GW15" s="288"/>
      <c r="GX15" s="288"/>
      <c r="GY15" s="288"/>
      <c r="GZ15" s="288"/>
      <c r="HA15" s="288"/>
      <c r="HB15" s="288"/>
      <c r="HC15" s="288"/>
      <c r="HD15" s="288"/>
      <c r="HE15" s="288"/>
      <c r="HF15" s="288"/>
      <c r="HG15" s="288"/>
      <c r="HH15" s="288"/>
      <c r="HI15" s="288"/>
      <c r="HJ15" s="288"/>
      <c r="HK15" s="288"/>
      <c r="HL15" s="288"/>
      <c r="HM15" s="288"/>
      <c r="HN15" s="288"/>
      <c r="HO15" s="288"/>
      <c r="HP15" s="288"/>
      <c r="HQ15" s="288"/>
      <c r="HR15" s="288"/>
      <c r="HS15" s="288"/>
      <c r="HT15" s="288"/>
      <c r="HU15" s="288"/>
      <c r="HV15" s="288"/>
      <c r="HW15" s="288"/>
      <c r="HX15" s="288"/>
      <c r="HY15" s="288"/>
      <c r="HZ15" s="288"/>
      <c r="IA15" s="288"/>
      <c r="IB15" s="288"/>
      <c r="IC15" s="288"/>
      <c r="ID15" s="288"/>
      <c r="IE15" s="288"/>
      <c r="IF15" s="288"/>
      <c r="IG15" s="288"/>
      <c r="IH15" s="288"/>
      <c r="II15" s="288"/>
      <c r="IJ15" s="288"/>
      <c r="IK15" s="288"/>
      <c r="IL15" s="288"/>
      <c r="IM15" s="288"/>
      <c r="IN15" s="288"/>
      <c r="IO15" s="288"/>
      <c r="IP15" s="288"/>
      <c r="IQ15" s="288"/>
      <c r="IR15" s="288"/>
      <c r="IS15" s="288"/>
      <c r="IT15" s="288"/>
      <c r="IU15" s="288"/>
      <c r="IV15" s="288"/>
      <c r="IW15" s="288"/>
      <c r="IX15" s="288"/>
      <c r="IY15" s="288"/>
      <c r="IZ15" s="288"/>
      <c r="JA15" s="288"/>
      <c r="JB15" s="288"/>
      <c r="JC15" s="288"/>
      <c r="JD15" s="288"/>
      <c r="JE15" s="288"/>
      <c r="JF15" s="288"/>
      <c r="JG15" s="288"/>
      <c r="JH15" s="288"/>
      <c r="JI15" s="288"/>
      <c r="JJ15" s="288"/>
      <c r="JK15" s="288"/>
      <c r="JL15" s="288"/>
      <c r="JM15" s="288"/>
      <c r="JN15" s="288"/>
      <c r="JO15" s="288"/>
      <c r="JP15" s="288"/>
      <c r="JQ15" s="288"/>
      <c r="JR15" s="288"/>
      <c r="JS15" s="288"/>
      <c r="JT15" s="288"/>
      <c r="JU15" s="288"/>
      <c r="JV15" s="288"/>
      <c r="JW15" s="288"/>
      <c r="JX15" s="288"/>
      <c r="JY15" s="288"/>
      <c r="JZ15" s="288"/>
      <c r="KA15" s="288"/>
      <c r="KB15" s="288"/>
      <c r="KC15" s="288"/>
      <c r="KD15" s="288"/>
      <c r="KE15" s="288"/>
      <c r="KF15" s="288"/>
      <c r="KG15" s="288"/>
      <c r="KH15" s="288"/>
      <c r="KI15" s="288"/>
      <c r="KJ15" s="288"/>
    </row>
    <row r="16" spans="1:296" s="233" customFormat="1" ht="47.25" x14ac:dyDescent="0.3">
      <c r="A16" s="9"/>
      <c r="B16" s="21" t="s">
        <v>211</v>
      </c>
      <c r="C16" s="9"/>
      <c r="D16" s="397">
        <v>138129.068</v>
      </c>
      <c r="E16" s="9"/>
      <c r="F16" s="10" t="s">
        <v>212</v>
      </c>
      <c r="G16" s="238"/>
      <c r="H16" s="418" t="s">
        <v>733</v>
      </c>
      <c r="I16" s="253"/>
      <c r="J16" s="465"/>
      <c r="K16" s="235"/>
      <c r="L16" s="318"/>
      <c r="M16" s="235"/>
      <c r="N16" s="318"/>
      <c r="O16" s="235"/>
      <c r="P16" s="318"/>
      <c r="Q16" s="235"/>
      <c r="R16" s="318"/>
      <c r="S16" s="235"/>
      <c r="T16" s="288"/>
      <c r="U16" s="288"/>
      <c r="V16" s="288"/>
      <c r="W16" s="288"/>
      <c r="X16" s="288"/>
      <c r="Y16" s="288"/>
      <c r="Z16" s="288"/>
      <c r="AA16" s="288"/>
      <c r="AB16" s="288"/>
      <c r="AC16" s="288"/>
      <c r="AD16" s="288"/>
      <c r="AE16" s="288"/>
      <c r="AF16" s="288"/>
      <c r="AG16" s="288"/>
      <c r="AH16" s="288"/>
      <c r="AI16" s="288"/>
      <c r="AJ16" s="288"/>
      <c r="AK16" s="288"/>
      <c r="AL16" s="288"/>
      <c r="AM16" s="288"/>
      <c r="AN16" s="288"/>
      <c r="AO16" s="288"/>
      <c r="AP16" s="288"/>
      <c r="AQ16" s="288"/>
      <c r="AR16" s="288"/>
      <c r="AS16" s="288"/>
      <c r="AT16" s="288"/>
      <c r="AU16" s="288"/>
      <c r="AV16" s="288"/>
      <c r="AW16" s="288"/>
      <c r="AX16" s="288"/>
      <c r="AY16" s="288"/>
      <c r="AZ16" s="288"/>
      <c r="BA16" s="288"/>
      <c r="BB16" s="288"/>
      <c r="BC16" s="288"/>
      <c r="BD16" s="288"/>
      <c r="BE16" s="288"/>
      <c r="BF16" s="288"/>
      <c r="BG16" s="288"/>
      <c r="BH16" s="288"/>
      <c r="BI16" s="288"/>
      <c r="BJ16" s="288"/>
      <c r="BK16" s="288"/>
      <c r="BL16" s="288"/>
      <c r="BM16" s="288"/>
      <c r="BN16" s="288"/>
      <c r="BO16" s="288"/>
      <c r="BP16" s="288"/>
      <c r="BQ16" s="288"/>
      <c r="BR16" s="288"/>
      <c r="BS16" s="288"/>
      <c r="BT16" s="288"/>
      <c r="BU16" s="288"/>
      <c r="BV16" s="288"/>
      <c r="BW16" s="288"/>
      <c r="BX16" s="288"/>
      <c r="BY16" s="288"/>
      <c r="BZ16" s="288"/>
      <c r="CA16" s="288"/>
      <c r="CB16" s="288"/>
      <c r="CC16" s="288"/>
      <c r="CD16" s="288"/>
      <c r="CE16" s="288"/>
      <c r="CF16" s="288"/>
      <c r="CG16" s="288"/>
      <c r="CH16" s="288"/>
      <c r="CI16" s="288"/>
      <c r="CJ16" s="288"/>
      <c r="CK16" s="288"/>
      <c r="CL16" s="288"/>
      <c r="CM16" s="288"/>
      <c r="CN16" s="288"/>
      <c r="CO16" s="288"/>
      <c r="CP16" s="288"/>
      <c r="CQ16" s="288"/>
      <c r="CR16" s="288"/>
      <c r="CS16" s="288"/>
      <c r="CT16" s="288"/>
      <c r="CU16" s="288"/>
      <c r="CV16" s="288"/>
      <c r="CW16" s="288"/>
      <c r="CX16" s="288"/>
      <c r="CY16" s="288"/>
      <c r="CZ16" s="288"/>
      <c r="DA16" s="288"/>
      <c r="DB16" s="288"/>
      <c r="DC16" s="288"/>
      <c r="DD16" s="288"/>
      <c r="DE16" s="288"/>
      <c r="DF16" s="288"/>
      <c r="DG16" s="288"/>
      <c r="DH16" s="288"/>
      <c r="DI16" s="288"/>
      <c r="DJ16" s="288"/>
      <c r="DK16" s="288"/>
      <c r="DL16" s="288"/>
      <c r="DM16" s="288"/>
      <c r="DN16" s="288"/>
      <c r="DO16" s="288"/>
      <c r="DP16" s="288"/>
      <c r="DQ16" s="288"/>
      <c r="DR16" s="288"/>
      <c r="DS16" s="288"/>
      <c r="DT16" s="288"/>
      <c r="DU16" s="288"/>
      <c r="DV16" s="288"/>
      <c r="DW16" s="288"/>
      <c r="DX16" s="288"/>
      <c r="DY16" s="288"/>
      <c r="DZ16" s="288"/>
      <c r="EA16" s="288"/>
      <c r="EB16" s="288"/>
      <c r="EC16" s="288"/>
      <c r="ED16" s="288"/>
      <c r="EE16" s="288"/>
      <c r="EF16" s="288"/>
      <c r="EG16" s="288"/>
      <c r="EH16" s="288"/>
      <c r="EI16" s="288"/>
      <c r="EJ16" s="288"/>
      <c r="EK16" s="288"/>
      <c r="EL16" s="288"/>
      <c r="EM16" s="288"/>
      <c r="EN16" s="288"/>
      <c r="EO16" s="288"/>
      <c r="EP16" s="288"/>
      <c r="EQ16" s="288"/>
      <c r="ER16" s="288"/>
      <c r="ES16" s="288"/>
      <c r="ET16" s="288"/>
      <c r="EU16" s="288"/>
      <c r="EV16" s="288"/>
      <c r="EW16" s="288"/>
      <c r="EX16" s="288"/>
      <c r="EY16" s="288"/>
      <c r="EZ16" s="288"/>
      <c r="FA16" s="288"/>
      <c r="FB16" s="288"/>
      <c r="FC16" s="288"/>
      <c r="FD16" s="288"/>
      <c r="FE16" s="288"/>
      <c r="FF16" s="288"/>
      <c r="FG16" s="288"/>
      <c r="FH16" s="288"/>
      <c r="FI16" s="288"/>
      <c r="FJ16" s="288"/>
      <c r="FK16" s="288"/>
      <c r="FL16" s="288"/>
      <c r="FM16" s="288"/>
      <c r="FN16" s="288"/>
      <c r="FO16" s="288"/>
      <c r="FP16" s="288"/>
      <c r="FQ16" s="288"/>
      <c r="FR16" s="288"/>
      <c r="FS16" s="288"/>
      <c r="FT16" s="288"/>
      <c r="FU16" s="288"/>
      <c r="FV16" s="288"/>
      <c r="FW16" s="288"/>
      <c r="FX16" s="288"/>
      <c r="FY16" s="288"/>
      <c r="FZ16" s="288"/>
      <c r="GA16" s="288"/>
      <c r="GB16" s="288"/>
      <c r="GC16" s="288"/>
      <c r="GD16" s="288"/>
      <c r="GE16" s="288"/>
      <c r="GF16" s="288"/>
      <c r="GG16" s="288"/>
      <c r="GH16" s="288"/>
      <c r="GI16" s="288"/>
      <c r="GJ16" s="288"/>
      <c r="GK16" s="288"/>
      <c r="GL16" s="288"/>
      <c r="GM16" s="288"/>
      <c r="GN16" s="288"/>
      <c r="GO16" s="288"/>
      <c r="GP16" s="288"/>
      <c r="GQ16" s="288"/>
      <c r="GR16" s="288"/>
      <c r="GS16" s="288"/>
      <c r="GT16" s="288"/>
      <c r="GU16" s="288"/>
      <c r="GV16" s="288"/>
      <c r="GW16" s="288"/>
      <c r="GX16" s="288"/>
      <c r="GY16" s="288"/>
      <c r="GZ16" s="288"/>
      <c r="HA16" s="288"/>
      <c r="HB16" s="288"/>
      <c r="HC16" s="288"/>
      <c r="HD16" s="288"/>
      <c r="HE16" s="288"/>
      <c r="HF16" s="288"/>
      <c r="HG16" s="288"/>
      <c r="HH16" s="288"/>
      <c r="HI16" s="288"/>
      <c r="HJ16" s="288"/>
      <c r="HK16" s="288"/>
      <c r="HL16" s="288"/>
      <c r="HM16" s="288"/>
      <c r="HN16" s="288"/>
      <c r="HO16" s="288"/>
      <c r="HP16" s="288"/>
      <c r="HQ16" s="288"/>
      <c r="HR16" s="288"/>
      <c r="HS16" s="288"/>
      <c r="HT16" s="288"/>
      <c r="HU16" s="288"/>
      <c r="HV16" s="288"/>
      <c r="HW16" s="288"/>
      <c r="HX16" s="288"/>
      <c r="HY16" s="288"/>
      <c r="HZ16" s="288"/>
      <c r="IA16" s="288"/>
      <c r="IB16" s="288"/>
      <c r="IC16" s="288"/>
      <c r="ID16" s="288"/>
      <c r="IE16" s="288"/>
      <c r="IF16" s="288"/>
      <c r="IG16" s="288"/>
      <c r="IH16" s="288"/>
      <c r="II16" s="288"/>
      <c r="IJ16" s="288"/>
      <c r="IK16" s="288"/>
      <c r="IL16" s="288"/>
      <c r="IM16" s="288"/>
      <c r="IN16" s="288"/>
      <c r="IO16" s="288"/>
      <c r="IP16" s="288"/>
      <c r="IQ16" s="288"/>
      <c r="IR16" s="288"/>
      <c r="IS16" s="288"/>
      <c r="IT16" s="288"/>
      <c r="IU16" s="288"/>
      <c r="IV16" s="288"/>
      <c r="IW16" s="288"/>
      <c r="IX16" s="288"/>
      <c r="IY16" s="288"/>
      <c r="IZ16" s="288"/>
      <c r="JA16" s="288"/>
      <c r="JB16" s="288"/>
      <c r="JC16" s="288"/>
      <c r="JD16" s="288"/>
      <c r="JE16" s="288"/>
      <c r="JF16" s="288"/>
      <c r="JG16" s="288"/>
      <c r="JH16" s="288"/>
      <c r="JI16" s="288"/>
      <c r="JJ16" s="288"/>
      <c r="JK16" s="288"/>
      <c r="JL16" s="288"/>
      <c r="JM16" s="288"/>
      <c r="JN16" s="288"/>
      <c r="JO16" s="288"/>
      <c r="JP16" s="288"/>
      <c r="JQ16" s="288"/>
      <c r="JR16" s="288"/>
      <c r="JS16" s="288"/>
      <c r="JT16" s="288"/>
      <c r="JU16" s="288"/>
      <c r="JV16" s="288"/>
      <c r="JW16" s="288"/>
      <c r="JX16" s="288"/>
      <c r="JY16" s="288"/>
      <c r="JZ16" s="288"/>
      <c r="KA16" s="288"/>
      <c r="KB16" s="288"/>
      <c r="KC16" s="288"/>
      <c r="KD16" s="288"/>
      <c r="KE16" s="288"/>
      <c r="KF16" s="288"/>
      <c r="KG16" s="288"/>
      <c r="KH16" s="288"/>
      <c r="KI16" s="288"/>
      <c r="KJ16" s="288"/>
    </row>
    <row r="17" spans="1:19" s="233" customFormat="1" ht="47.25" x14ac:dyDescent="0.3">
      <c r="A17" s="9"/>
      <c r="B17" s="22" t="str">
        <f>LEFT(B16,SEARCH(",",B16))&amp;" value"</f>
        <v>Gold (7108), value</v>
      </c>
      <c r="C17" s="9"/>
      <c r="D17" s="385">
        <v>196390000</v>
      </c>
      <c r="E17" s="9"/>
      <c r="F17" s="10" t="s">
        <v>208</v>
      </c>
      <c r="G17" s="238"/>
      <c r="H17" s="418" t="s">
        <v>733</v>
      </c>
      <c r="I17" s="253"/>
      <c r="J17" s="465"/>
      <c r="K17" s="235"/>
      <c r="L17" s="318"/>
      <c r="M17" s="235"/>
      <c r="N17" s="318"/>
      <c r="O17" s="235"/>
      <c r="P17" s="318"/>
      <c r="Q17" s="235"/>
      <c r="R17" s="318"/>
      <c r="S17" s="235"/>
    </row>
    <row r="18" spans="1:19" s="233" customFormat="1" ht="31.5" x14ac:dyDescent="0.3">
      <c r="A18" s="9"/>
      <c r="B18" s="21" t="s">
        <v>213</v>
      </c>
      <c r="C18" s="9"/>
      <c r="D18" s="10" t="s">
        <v>551</v>
      </c>
      <c r="E18" s="9"/>
      <c r="F18" s="10" t="s">
        <v>212</v>
      </c>
      <c r="G18" s="238"/>
      <c r="H18" s="379" t="s">
        <v>107</v>
      </c>
      <c r="I18" s="235"/>
      <c r="J18" s="465"/>
      <c r="K18" s="235"/>
      <c r="L18" s="318"/>
      <c r="M18" s="235"/>
      <c r="N18" s="318"/>
      <c r="O18" s="235"/>
      <c r="P18" s="318"/>
      <c r="Q18" s="235"/>
      <c r="R18" s="318"/>
      <c r="S18" s="235"/>
    </row>
    <row r="19" spans="1:19" s="233" customFormat="1" ht="31.5" x14ac:dyDescent="0.3">
      <c r="A19" s="9"/>
      <c r="B19" s="22" t="str">
        <f>LEFT(B18,SEARCH(",",B18))&amp;" value"</f>
        <v>Silver (7106), value</v>
      </c>
      <c r="C19" s="9"/>
      <c r="D19" s="10" t="s">
        <v>551</v>
      </c>
      <c r="E19" s="9"/>
      <c r="F19" s="10" t="s">
        <v>208</v>
      </c>
      <c r="G19" s="238"/>
      <c r="H19" s="379" t="s">
        <v>107</v>
      </c>
      <c r="I19" s="235"/>
      <c r="J19" s="465"/>
      <c r="K19" s="235"/>
      <c r="L19" s="318"/>
      <c r="M19" s="235"/>
      <c r="N19" s="318"/>
      <c r="O19" s="235"/>
      <c r="P19" s="318"/>
      <c r="Q19" s="235"/>
      <c r="R19" s="318"/>
      <c r="S19" s="235"/>
    </row>
    <row r="20" spans="1:19" s="233" customFormat="1" ht="31.5" x14ac:dyDescent="0.3">
      <c r="A20" s="9"/>
      <c r="B20" s="21" t="s">
        <v>214</v>
      </c>
      <c r="C20" s="9"/>
      <c r="D20" s="10" t="s">
        <v>551</v>
      </c>
      <c r="E20" s="9"/>
      <c r="F20" s="10" t="s">
        <v>224</v>
      </c>
      <c r="G20" s="238"/>
      <c r="H20" s="379" t="s">
        <v>107</v>
      </c>
      <c r="I20" s="235"/>
      <c r="J20" s="465"/>
      <c r="K20" s="235"/>
      <c r="L20" s="318"/>
      <c r="M20" s="235"/>
      <c r="N20" s="318"/>
      <c r="O20" s="235"/>
      <c r="P20" s="318"/>
      <c r="Q20" s="235"/>
      <c r="R20" s="318"/>
      <c r="S20" s="235"/>
    </row>
    <row r="21" spans="1:19" s="233" customFormat="1" ht="31.5" x14ac:dyDescent="0.3">
      <c r="A21" s="9"/>
      <c r="B21" s="22" t="str">
        <f>LEFT(B20,SEARCH(",",B20))&amp;" value"</f>
        <v>Coal (2701), value</v>
      </c>
      <c r="C21" s="9"/>
      <c r="D21" s="10" t="s">
        <v>551</v>
      </c>
      <c r="E21" s="9"/>
      <c r="F21" s="10" t="s">
        <v>208</v>
      </c>
      <c r="G21" s="238"/>
      <c r="H21" s="379" t="s">
        <v>107</v>
      </c>
      <c r="I21" s="235"/>
      <c r="J21" s="465"/>
      <c r="K21" s="235"/>
      <c r="L21" s="318"/>
      <c r="M21" s="235"/>
      <c r="N21" s="318"/>
      <c r="O21" s="235"/>
      <c r="P21" s="318"/>
      <c r="Q21" s="235"/>
      <c r="R21" s="318"/>
      <c r="S21" s="235"/>
    </row>
    <row r="22" spans="1:19" s="233" customFormat="1" ht="47.25" x14ac:dyDescent="0.3">
      <c r="A22" s="9"/>
      <c r="B22" s="21" t="s">
        <v>216</v>
      </c>
      <c r="C22" s="9"/>
      <c r="D22" s="385">
        <v>921790.19700000004</v>
      </c>
      <c r="E22" s="9"/>
      <c r="F22" s="10" t="s">
        <v>215</v>
      </c>
      <c r="G22" s="238"/>
      <c r="H22" s="418" t="s">
        <v>733</v>
      </c>
      <c r="I22" s="235"/>
      <c r="J22" s="465"/>
      <c r="K22" s="235"/>
      <c r="L22" s="318"/>
      <c r="M22" s="235"/>
      <c r="N22" s="318"/>
      <c r="O22" s="235"/>
      <c r="P22" s="318"/>
      <c r="Q22" s="235"/>
      <c r="R22" s="318"/>
      <c r="S22" s="235"/>
    </row>
    <row r="23" spans="1:19" s="233" customFormat="1" ht="47.25" x14ac:dyDescent="0.3">
      <c r="A23" s="9"/>
      <c r="B23" s="22" t="str">
        <f>LEFT(B22,SEARCH(",",B22))&amp;" value"</f>
        <v>Copper (2603), value</v>
      </c>
      <c r="C23" s="9"/>
      <c r="D23" s="385">
        <v>4994490000</v>
      </c>
      <c r="E23" s="9"/>
      <c r="F23" s="10" t="s">
        <v>208</v>
      </c>
      <c r="G23" s="238"/>
      <c r="H23" s="418" t="s">
        <v>733</v>
      </c>
      <c r="I23" s="235"/>
      <c r="J23" s="465"/>
      <c r="K23" s="235"/>
      <c r="L23" s="318"/>
      <c r="M23" s="235"/>
      <c r="N23" s="318"/>
      <c r="O23" s="235"/>
      <c r="P23" s="318"/>
      <c r="Q23" s="235"/>
      <c r="R23" s="318"/>
      <c r="S23" s="235"/>
    </row>
    <row r="24" spans="1:19" s="233" customFormat="1" ht="47.25" x14ac:dyDescent="0.3">
      <c r="A24" s="9"/>
      <c r="B24" s="396" t="s">
        <v>557</v>
      </c>
      <c r="C24" s="9"/>
      <c r="D24" s="385">
        <v>1401.038</v>
      </c>
      <c r="E24" s="9"/>
      <c r="F24" s="10" t="s">
        <v>215</v>
      </c>
      <c r="G24" s="238"/>
      <c r="H24" s="418" t="s">
        <v>733</v>
      </c>
      <c r="I24" s="235"/>
      <c r="J24" s="465"/>
      <c r="K24" s="235"/>
      <c r="L24" s="318"/>
      <c r="M24" s="235"/>
      <c r="N24" s="318"/>
      <c r="O24" s="235"/>
      <c r="P24" s="318"/>
      <c r="Q24" s="235"/>
      <c r="R24" s="318"/>
      <c r="S24" s="235"/>
    </row>
    <row r="25" spans="1:19" s="233" customFormat="1" ht="47.25" x14ac:dyDescent="0.3">
      <c r="A25" s="9"/>
      <c r="B25" s="22" t="str">
        <f>LEFT(B24,SEARCH(",",B24))&amp;" value"</f>
        <v>Cobalt (2605), value</v>
      </c>
      <c r="C25" s="9"/>
      <c r="D25" s="385">
        <v>42680000</v>
      </c>
      <c r="E25" s="9"/>
      <c r="F25" s="10" t="s">
        <v>208</v>
      </c>
      <c r="G25" s="238"/>
      <c r="H25" s="418" t="s">
        <v>733</v>
      </c>
      <c r="I25" s="235"/>
      <c r="J25" s="465"/>
      <c r="K25" s="235"/>
      <c r="L25" s="318"/>
      <c r="M25" s="235"/>
      <c r="N25" s="318"/>
      <c r="O25" s="235"/>
      <c r="P25" s="318"/>
      <c r="Q25" s="235"/>
      <c r="R25" s="318"/>
      <c r="S25" s="235"/>
    </row>
    <row r="26" spans="1:19" s="233" customFormat="1" ht="47.25" x14ac:dyDescent="0.3">
      <c r="A26" s="9"/>
      <c r="B26" s="396" t="s">
        <v>554</v>
      </c>
      <c r="C26" s="9"/>
      <c r="D26" s="385">
        <v>96101.705000000002</v>
      </c>
      <c r="E26" s="9"/>
      <c r="F26" s="10" t="s">
        <v>215</v>
      </c>
      <c r="G26" s="238"/>
      <c r="H26" s="418" t="s">
        <v>733</v>
      </c>
      <c r="I26" s="235"/>
      <c r="J26" s="465"/>
      <c r="K26" s="235"/>
      <c r="L26" s="318"/>
      <c r="M26" s="235"/>
      <c r="N26" s="318"/>
      <c r="O26" s="235"/>
      <c r="P26" s="318"/>
      <c r="Q26" s="235"/>
      <c r="R26" s="318"/>
      <c r="S26" s="235"/>
    </row>
    <row r="27" spans="1:19" s="233" customFormat="1" ht="47.25" x14ac:dyDescent="0.3">
      <c r="A27" s="9"/>
      <c r="B27" s="22" t="str">
        <f>LEFT(B26,SEARCH(",",B26))&amp;" value"</f>
        <v>Manganese (2602), value</v>
      </c>
      <c r="C27" s="9"/>
      <c r="D27" s="385">
        <v>11920000</v>
      </c>
      <c r="E27" s="9"/>
      <c r="F27" s="10" t="s">
        <v>208</v>
      </c>
      <c r="G27" s="238"/>
      <c r="H27" s="418" t="s">
        <v>733</v>
      </c>
      <c r="I27" s="235"/>
      <c r="J27" s="465"/>
      <c r="K27" s="235"/>
      <c r="L27" s="318"/>
      <c r="M27" s="235"/>
      <c r="N27" s="318"/>
      <c r="O27" s="235"/>
      <c r="P27" s="318"/>
      <c r="Q27" s="235"/>
      <c r="R27" s="318"/>
      <c r="S27" s="235"/>
    </row>
    <row r="28" spans="1:19" ht="31.5" x14ac:dyDescent="0.3">
      <c r="A28" s="9"/>
      <c r="B28" s="396" t="s">
        <v>548</v>
      </c>
      <c r="C28" s="9"/>
      <c r="D28" s="384" t="s">
        <v>551</v>
      </c>
      <c r="E28" s="9"/>
      <c r="F28" s="10" t="s">
        <v>215</v>
      </c>
      <c r="G28" s="238"/>
      <c r="H28" s="379" t="s">
        <v>107</v>
      </c>
      <c r="J28" s="465"/>
      <c r="L28" s="318"/>
      <c r="N28" s="318"/>
      <c r="P28" s="318"/>
      <c r="R28" s="318"/>
    </row>
    <row r="29" spans="1:19" ht="47.25" x14ac:dyDescent="0.3">
      <c r="A29" s="9"/>
      <c r="B29" s="22" t="str">
        <f>LEFT(B28,SEARCH(",",B28))&amp;" value"</f>
        <v>Precious stones other than diamonds (7103), value</v>
      </c>
      <c r="C29" s="9"/>
      <c r="D29" s="385">
        <v>149500000</v>
      </c>
      <c r="E29" s="9"/>
      <c r="F29" s="10" t="s">
        <v>208</v>
      </c>
      <c r="G29" s="238"/>
      <c r="H29" s="418" t="s">
        <v>733</v>
      </c>
      <c r="J29" s="465"/>
      <c r="L29" s="318"/>
      <c r="N29" s="318"/>
      <c r="P29" s="318"/>
      <c r="R29" s="318"/>
    </row>
    <row r="30" spans="1:19" ht="31.5" x14ac:dyDescent="0.3">
      <c r="A30" s="9"/>
      <c r="B30" s="396" t="s">
        <v>555</v>
      </c>
      <c r="C30" s="9"/>
      <c r="D30" s="384" t="s">
        <v>551</v>
      </c>
      <c r="E30" s="9"/>
      <c r="F30" s="10" t="s">
        <v>215</v>
      </c>
      <c r="G30" s="238"/>
      <c r="H30" s="379" t="s">
        <v>107</v>
      </c>
      <c r="J30" s="465"/>
      <c r="L30" s="318"/>
      <c r="N30" s="318"/>
      <c r="P30" s="318"/>
      <c r="R30" s="318"/>
    </row>
    <row r="31" spans="1:19" ht="47.25" x14ac:dyDescent="0.3">
      <c r="A31" s="9"/>
      <c r="B31" s="22" t="str">
        <f>LEFT(B30,SEARCH(",",B30))&amp;" value"</f>
        <v>Portland cement (2523), value</v>
      </c>
      <c r="C31" s="9"/>
      <c r="D31" s="385">
        <v>168800000</v>
      </c>
      <c r="E31" s="9"/>
      <c r="F31" s="10" t="s">
        <v>208</v>
      </c>
      <c r="G31" s="238"/>
      <c r="H31" s="418" t="s">
        <v>733</v>
      </c>
      <c r="J31" s="465"/>
      <c r="L31" s="318"/>
      <c r="N31" s="318"/>
      <c r="P31" s="318"/>
      <c r="R31" s="318"/>
    </row>
  </sheetData>
  <mergeCells count="1">
    <mergeCell ref="J10:J31"/>
  </mergeCells>
  <dataValidations count="3">
    <dataValidation type="list" showInputMessage="1" showErrorMessage="1" promptTitle="Reporting type" prompt="Please indicate which type of reporting, between:_x000a__x000a_Systematic disclosure_x000a_EITI reporting_x000a_Not available_x000a_Not applicable" sqref="D10:D11">
      <formula1>Reporting_options_list</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Commodity volumes/values" prompt="Please input the name of commodity on the left, including whether volume or value._x000a__x000a_Please input only numbers in this cell. If other information is required, include this in comment section" sqref="D17 D22:D31">
      <formula1>0</formula1>
    </dataValidation>
    <dataValidation type="list" showInputMessage="1" showErrorMessage="1" errorTitle="Invalid commodity input" error="Please select a commodity as defined in the commodity list of the drop down menu" promptTitle="Select commodity" prompt="Please select commodity from the drop down menu" sqref="B24 B26 B28 B30">
      <formula1>Commodities_list</formula1>
    </dataValidation>
  </dataValidations>
  <hyperlinks>
    <hyperlink ref="B9" r:id="rId1"/>
  </hyperlinks>
  <pageMargins left="0.7" right="0.7" top="0.75" bottom="0.75" header="0.3" footer="0.3"/>
  <pageSetup paperSize="8" orientation="landscape" horizontalDpi="1200" verticalDpi="1200"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S20"/>
  <sheetViews>
    <sheetView zoomScale="70" zoomScaleNormal="70" zoomScalePageLayoutView="115" workbookViewId="0">
      <selection activeCell="D19" sqref="D19"/>
    </sheetView>
  </sheetViews>
  <sheetFormatPr defaultColWidth="10.5" defaultRowHeight="16.5" x14ac:dyDescent="0.3"/>
  <cols>
    <col min="1" max="1" width="15.5" style="235" customWidth="1"/>
    <col min="2" max="2" width="71.5" style="235" customWidth="1"/>
    <col min="3" max="3" width="3" style="235" customWidth="1"/>
    <col min="4" max="4" width="23" style="235" customWidth="1"/>
    <col min="5" max="5" width="3" style="235" customWidth="1"/>
    <col min="6" max="6" width="26" style="235" customWidth="1"/>
    <col min="7" max="7" width="3" style="235" customWidth="1"/>
    <col min="8" max="8" width="26" style="235" customWidth="1"/>
    <col min="9" max="9" width="3" style="235" customWidth="1"/>
    <col min="10" max="10" width="39.5" style="235" customWidth="1"/>
    <col min="11" max="11" width="3" style="235" customWidth="1"/>
    <col min="12" max="12" width="39.5" style="235" customWidth="1"/>
    <col min="13" max="13" width="3" style="235" customWidth="1"/>
    <col min="14" max="14" width="39.5" style="235" customWidth="1"/>
    <col min="15" max="15" width="3" style="235" customWidth="1"/>
    <col min="16" max="16" width="39.5" style="235" customWidth="1"/>
    <col min="17" max="17" width="3" style="235" customWidth="1"/>
    <col min="18" max="18" width="39.5" style="235" customWidth="1"/>
    <col min="19" max="19" width="3" style="235" customWidth="1"/>
    <col min="20" max="16384" width="10.5" style="235"/>
  </cols>
  <sheetData>
    <row r="1" spans="1:19" ht="27" x14ac:dyDescent="0.45">
      <c r="A1" s="234" t="s">
        <v>225</v>
      </c>
    </row>
    <row r="3" spans="1:19" s="41" customFormat="1" ht="78.75" x14ac:dyDescent="0.25">
      <c r="A3" s="287" t="s">
        <v>226</v>
      </c>
      <c r="B3" s="58" t="s">
        <v>227</v>
      </c>
      <c r="D3" s="10" t="s">
        <v>94</v>
      </c>
      <c r="F3" s="59"/>
      <c r="H3" s="59"/>
      <c r="J3" s="50"/>
      <c r="L3" s="40"/>
      <c r="N3" s="40"/>
      <c r="P3" s="40"/>
      <c r="R3" s="40"/>
    </row>
    <row r="4" spans="1:19" s="39" customFormat="1" ht="19.5" x14ac:dyDescent="0.25">
      <c r="A4" s="57"/>
      <c r="B4" s="48"/>
      <c r="D4" s="48"/>
      <c r="F4" s="48"/>
      <c r="H4" s="48"/>
      <c r="J4" s="49"/>
      <c r="L4" s="49"/>
    </row>
    <row r="5" spans="1:19" s="54" customFormat="1" ht="74.25" customHeight="1" x14ac:dyDescent="0.25">
      <c r="A5" s="52"/>
      <c r="B5" s="53" t="s">
        <v>95</v>
      </c>
      <c r="D5" s="83" t="s">
        <v>96</v>
      </c>
      <c r="E5" s="46"/>
      <c r="F5" s="83" t="s">
        <v>97</v>
      </c>
      <c r="G5" s="46"/>
      <c r="H5" s="83" t="s">
        <v>98</v>
      </c>
      <c r="J5" s="47" t="s">
        <v>99</v>
      </c>
      <c r="K5" s="46"/>
      <c r="L5" s="47" t="s">
        <v>100</v>
      </c>
      <c r="M5" s="46"/>
      <c r="N5" s="47" t="s">
        <v>101</v>
      </c>
      <c r="O5" s="46"/>
      <c r="P5" s="47" t="s">
        <v>102</v>
      </c>
      <c r="Q5" s="46"/>
      <c r="R5" s="47" t="s">
        <v>103</v>
      </c>
    </row>
    <row r="6" spans="1:19" s="39" customFormat="1" ht="19.5" x14ac:dyDescent="0.25">
      <c r="A6" s="57"/>
      <c r="B6" s="48"/>
      <c r="D6" s="48"/>
      <c r="F6" s="48"/>
      <c r="H6" s="48"/>
      <c r="J6" s="49"/>
      <c r="L6" s="49"/>
      <c r="N6" s="49"/>
      <c r="P6" s="49"/>
      <c r="R6" s="49"/>
    </row>
    <row r="7" spans="1:19" s="9" customFormat="1" ht="47.25" x14ac:dyDescent="0.25">
      <c r="B7" s="20" t="s">
        <v>228</v>
      </c>
      <c r="D7" s="382" t="s">
        <v>536</v>
      </c>
      <c r="F7" s="89" t="s">
        <v>64</v>
      </c>
      <c r="G7" s="39"/>
      <c r="H7" s="379" t="s">
        <v>734</v>
      </c>
      <c r="I7" s="404"/>
      <c r="J7" s="444"/>
      <c r="K7" s="39"/>
      <c r="L7" s="40"/>
      <c r="M7" s="41"/>
      <c r="N7" s="40"/>
      <c r="O7" s="41"/>
      <c r="P7" s="40"/>
      <c r="Q7" s="41"/>
      <c r="R7" s="40"/>
      <c r="S7" s="39"/>
    </row>
    <row r="8" spans="1:19" s="9" customFormat="1" ht="31.5" x14ac:dyDescent="0.25">
      <c r="B8" s="55" t="s">
        <v>229</v>
      </c>
      <c r="D8" s="382" t="s">
        <v>536</v>
      </c>
      <c r="F8" s="89" t="s">
        <v>64</v>
      </c>
      <c r="G8" s="41"/>
      <c r="H8" s="379" t="s">
        <v>735</v>
      </c>
      <c r="I8" s="405"/>
      <c r="J8" s="445"/>
      <c r="K8" s="41"/>
      <c r="L8" s="40"/>
      <c r="M8" s="41"/>
      <c r="N8" s="40"/>
      <c r="O8" s="41"/>
      <c r="P8" s="40"/>
      <c r="Q8" s="41"/>
      <c r="R8" s="40"/>
      <c r="S8" s="41"/>
    </row>
    <row r="9" spans="1:19" s="9" customFormat="1" ht="31.5" x14ac:dyDescent="0.25">
      <c r="B9" s="55" t="s">
        <v>230</v>
      </c>
      <c r="D9" s="382" t="s">
        <v>536</v>
      </c>
      <c r="F9" s="89" t="s">
        <v>64</v>
      </c>
      <c r="G9" s="41"/>
      <c r="H9" s="379" t="s">
        <v>736</v>
      </c>
      <c r="I9" s="405"/>
      <c r="J9" s="445"/>
      <c r="K9" s="41"/>
      <c r="L9" s="40"/>
      <c r="M9" s="41"/>
      <c r="N9" s="40"/>
      <c r="O9" s="41"/>
      <c r="P9" s="40"/>
      <c r="Q9" s="41"/>
      <c r="R9" s="40"/>
      <c r="S9" s="41"/>
    </row>
    <row r="10" spans="1:19" s="9" customFormat="1" ht="31.5" x14ac:dyDescent="0.25">
      <c r="B10" s="55" t="s">
        <v>231</v>
      </c>
      <c r="D10" s="382" t="s">
        <v>536</v>
      </c>
      <c r="F10" s="89" t="s">
        <v>64</v>
      </c>
      <c r="G10" s="41"/>
      <c r="H10" s="379" t="s">
        <v>735</v>
      </c>
      <c r="I10" s="405"/>
      <c r="J10" s="445"/>
      <c r="K10" s="41"/>
      <c r="L10" s="40"/>
      <c r="M10" s="41"/>
      <c r="N10" s="40"/>
      <c r="O10" s="41"/>
      <c r="P10" s="40"/>
      <c r="Q10" s="41"/>
      <c r="R10" s="40"/>
      <c r="S10" s="41"/>
    </row>
    <row r="11" spans="1:19" s="9" customFormat="1" ht="63" x14ac:dyDescent="0.25">
      <c r="B11" s="55" t="s">
        <v>232</v>
      </c>
      <c r="D11" s="382" t="s">
        <v>536</v>
      </c>
      <c r="F11" s="89" t="s">
        <v>64</v>
      </c>
      <c r="G11" s="41"/>
      <c r="H11" s="379" t="s">
        <v>735</v>
      </c>
      <c r="I11" s="405"/>
      <c r="J11" s="445"/>
      <c r="K11" s="41"/>
      <c r="L11" s="40"/>
      <c r="M11" s="41"/>
      <c r="N11" s="40"/>
      <c r="O11" s="41"/>
      <c r="P11" s="40"/>
      <c r="Q11" s="41"/>
      <c r="R11" s="40"/>
      <c r="S11" s="41"/>
    </row>
    <row r="12" spans="1:19" s="9" customFormat="1" ht="31.5" x14ac:dyDescent="0.25">
      <c r="B12" s="55" t="s">
        <v>233</v>
      </c>
      <c r="D12" s="382" t="s">
        <v>536</v>
      </c>
      <c r="F12" s="89" t="s">
        <v>64</v>
      </c>
      <c r="G12" s="41"/>
      <c r="H12" s="379" t="s">
        <v>736</v>
      </c>
      <c r="I12" s="405"/>
      <c r="J12" s="445"/>
      <c r="K12" s="41"/>
      <c r="L12" s="40"/>
      <c r="M12" s="41"/>
      <c r="N12" s="40"/>
      <c r="O12" s="41"/>
      <c r="P12" s="40"/>
      <c r="Q12" s="41"/>
      <c r="R12" s="40"/>
      <c r="S12" s="41"/>
    </row>
    <row r="13" spans="1:19" s="9" customFormat="1" ht="31.5" x14ac:dyDescent="0.25">
      <c r="B13" s="55" t="s">
        <v>234</v>
      </c>
      <c r="D13" s="382" t="s">
        <v>536</v>
      </c>
      <c r="F13" s="89" t="s">
        <v>64</v>
      </c>
      <c r="G13" s="41"/>
      <c r="H13" s="379" t="s">
        <v>737</v>
      </c>
      <c r="I13" s="405"/>
      <c r="J13" s="445"/>
      <c r="K13" s="41"/>
      <c r="L13" s="40"/>
      <c r="M13" s="41"/>
      <c r="N13" s="40"/>
      <c r="O13" s="41"/>
      <c r="P13" s="40"/>
      <c r="Q13" s="41"/>
      <c r="R13" s="40"/>
      <c r="S13" s="41"/>
    </row>
    <row r="14" spans="1:19" s="9" customFormat="1" ht="31.5" x14ac:dyDescent="0.25">
      <c r="B14" s="55" t="s">
        <v>235</v>
      </c>
      <c r="D14" s="382" t="s">
        <v>536</v>
      </c>
      <c r="F14" s="89" t="s">
        <v>64</v>
      </c>
      <c r="G14" s="41"/>
      <c r="H14" s="379" t="s">
        <v>738</v>
      </c>
      <c r="I14" s="405"/>
      <c r="J14" s="445"/>
      <c r="K14" s="41"/>
      <c r="L14" s="40"/>
      <c r="M14" s="41"/>
      <c r="N14" s="40"/>
      <c r="O14" s="41"/>
      <c r="P14" s="40"/>
      <c r="Q14" s="41"/>
      <c r="R14" s="40"/>
      <c r="S14" s="41"/>
    </row>
    <row r="15" spans="1:19" s="9" customFormat="1" ht="31.5" x14ac:dyDescent="0.25">
      <c r="B15" s="55" t="s">
        <v>236</v>
      </c>
      <c r="D15" s="382" t="s">
        <v>536</v>
      </c>
      <c r="F15" s="89" t="s">
        <v>64</v>
      </c>
      <c r="G15" s="41"/>
      <c r="H15" s="379" t="s">
        <v>737</v>
      </c>
      <c r="I15" s="405"/>
      <c r="J15" s="445"/>
      <c r="K15" s="41"/>
      <c r="L15" s="40"/>
      <c r="M15" s="41"/>
      <c r="N15" s="40"/>
      <c r="O15" s="41"/>
      <c r="P15" s="40"/>
      <c r="Q15" s="41"/>
      <c r="R15" s="40"/>
      <c r="S15" s="41"/>
    </row>
    <row r="16" spans="1:19" s="9" customFormat="1" ht="78.75" x14ac:dyDescent="0.25">
      <c r="B16" s="55" t="s">
        <v>237</v>
      </c>
      <c r="D16" s="382" t="s">
        <v>536</v>
      </c>
      <c r="F16" s="89" t="s">
        <v>64</v>
      </c>
      <c r="G16" s="41"/>
      <c r="H16" s="379" t="s">
        <v>737</v>
      </c>
      <c r="I16" s="405"/>
      <c r="J16" s="445"/>
      <c r="K16" s="41"/>
      <c r="L16" s="40"/>
      <c r="M16" s="41"/>
      <c r="N16" s="40"/>
      <c r="O16" s="41"/>
      <c r="P16" s="40"/>
      <c r="Q16" s="41"/>
      <c r="R16" s="40"/>
      <c r="S16" s="41"/>
    </row>
    <row r="17" spans="1:19" s="9" customFormat="1" ht="63" x14ac:dyDescent="0.25">
      <c r="B17" s="55" t="s">
        <v>238</v>
      </c>
      <c r="D17" s="382" t="s">
        <v>536</v>
      </c>
      <c r="F17" s="89" t="s">
        <v>64</v>
      </c>
      <c r="G17" s="41"/>
      <c r="H17" s="379" t="s">
        <v>739</v>
      </c>
      <c r="I17" s="405"/>
      <c r="J17" s="445"/>
      <c r="K17" s="41"/>
      <c r="L17" s="40"/>
      <c r="M17" s="41"/>
      <c r="N17" s="40"/>
      <c r="O17" s="41"/>
      <c r="P17" s="40"/>
      <c r="Q17" s="41"/>
      <c r="R17" s="40"/>
      <c r="S17" s="41"/>
    </row>
    <row r="18" spans="1:19" s="9" customFormat="1" ht="31.5" x14ac:dyDescent="0.25">
      <c r="B18" s="55" t="s">
        <v>239</v>
      </c>
      <c r="D18" s="319">
        <v>0.93420000000000003</v>
      </c>
      <c r="F18" s="89" t="s">
        <v>64</v>
      </c>
      <c r="G18" s="41"/>
      <c r="H18" s="379" t="s">
        <v>736</v>
      </c>
      <c r="I18" s="405"/>
      <c r="J18" s="445"/>
      <c r="K18" s="41"/>
      <c r="L18" s="40"/>
      <c r="M18" s="41"/>
      <c r="N18" s="40"/>
      <c r="O18" s="41"/>
      <c r="P18" s="40"/>
      <c r="Q18" s="41"/>
      <c r="R18" s="40"/>
      <c r="S18" s="39"/>
    </row>
    <row r="19" spans="1:19" s="9" customFormat="1" ht="47.25" x14ac:dyDescent="0.25">
      <c r="B19" s="55" t="s">
        <v>240</v>
      </c>
      <c r="D19" s="412" t="s">
        <v>569</v>
      </c>
      <c r="F19" s="89" t="s">
        <v>64</v>
      </c>
      <c r="G19" s="41"/>
      <c r="H19" s="379" t="s">
        <v>107</v>
      </c>
      <c r="I19" s="405"/>
      <c r="J19" s="446"/>
      <c r="K19" s="41"/>
      <c r="L19" s="40"/>
      <c r="M19" s="41"/>
      <c r="N19" s="40"/>
      <c r="O19" s="41"/>
      <c r="P19" s="40"/>
      <c r="Q19" s="41"/>
      <c r="R19" s="40"/>
      <c r="S19" s="41"/>
    </row>
    <row r="20" spans="1:19" s="237" customFormat="1" x14ac:dyDescent="0.3">
      <c r="A20" s="236"/>
    </row>
  </sheetData>
  <mergeCells count="1">
    <mergeCell ref="J7:J19"/>
  </mergeCells>
  <dataValidations count="1">
    <dataValidation type="list" showInputMessage="1" showErrorMessage="1" promptTitle="Reporting type" prompt="Please indicate which type of reporting, between:_x000a__x000a_Systematic disclosure_x000a_EITI reporting_x000a_Not available_x000a_Not applicable" sqref="D7:D17 D19">
      <formula1>Reporting_options_list</formula1>
    </dataValidation>
  </dataValidations>
  <pageMargins left="0.7" right="0.7" top="0.75" bottom="0.75" header="0.3" footer="0.3"/>
  <pageSetup paperSize="8" orientation="landscape"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J112"/>
  <sheetViews>
    <sheetView showGridLines="0" topLeftCell="A57" zoomScale="70" zoomScaleNormal="70" workbookViewId="0">
      <selection activeCell="K28" sqref="K28:K43"/>
    </sheetView>
  </sheetViews>
  <sheetFormatPr defaultColWidth="4" defaultRowHeight="24" customHeight="1" x14ac:dyDescent="0.25"/>
  <cols>
    <col min="1" max="1" width="4" style="5"/>
    <col min="2" max="2" width="48.5" style="5" customWidth="1"/>
    <col min="3" max="3" width="44.5" style="5" customWidth="1"/>
    <col min="4" max="4" width="38.875" style="5" customWidth="1"/>
    <col min="5" max="5" width="23" style="5" customWidth="1"/>
    <col min="6" max="10" width="26.5" style="5" customWidth="1"/>
    <col min="11" max="11" width="20.125" style="5" customWidth="1"/>
    <col min="12" max="33" width="4" style="5"/>
    <col min="34" max="34" width="12" style="5" bestFit="1" customWidth="1"/>
    <col min="35" max="16384" width="4" style="5"/>
  </cols>
  <sheetData>
    <row r="1" spans="1:36" ht="15.75" x14ac:dyDescent="0.25">
      <c r="A1" s="288"/>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row>
    <row r="2" spans="1:36" s="273" customFormat="1" ht="15.75" x14ac:dyDescent="0.25">
      <c r="A2" s="288"/>
      <c r="B2" s="475" t="s">
        <v>241</v>
      </c>
      <c r="C2" s="475"/>
      <c r="D2" s="475"/>
      <c r="E2" s="475"/>
      <c r="F2" s="475"/>
      <c r="G2" s="475"/>
      <c r="H2" s="475"/>
      <c r="I2" s="475"/>
      <c r="J2" s="475"/>
    </row>
    <row r="3" spans="1:36" x14ac:dyDescent="0.25">
      <c r="A3" s="288"/>
      <c r="B3" s="432" t="s">
        <v>35</v>
      </c>
      <c r="C3" s="432"/>
      <c r="D3" s="432"/>
      <c r="E3" s="432"/>
      <c r="F3" s="432"/>
      <c r="G3" s="432"/>
      <c r="H3" s="432"/>
      <c r="I3" s="432"/>
      <c r="J3" s="432"/>
      <c r="K3" s="288"/>
      <c r="L3" s="288"/>
      <c r="M3" s="288"/>
      <c r="N3" s="288"/>
      <c r="O3" s="288"/>
      <c r="P3" s="288"/>
      <c r="Q3" s="288"/>
      <c r="R3" s="288"/>
      <c r="S3" s="288"/>
      <c r="T3" s="288"/>
      <c r="U3" s="288"/>
      <c r="V3" s="288"/>
      <c r="W3" s="288"/>
      <c r="X3" s="288"/>
      <c r="Y3" s="288"/>
      <c r="Z3" s="288"/>
      <c r="AA3" s="288"/>
      <c r="AB3" s="288"/>
      <c r="AC3" s="288"/>
      <c r="AD3" s="288"/>
      <c r="AE3" s="288"/>
      <c r="AF3" s="288"/>
      <c r="AG3" s="288"/>
      <c r="AH3" s="288"/>
      <c r="AI3" s="288"/>
      <c r="AJ3" s="288"/>
    </row>
    <row r="4" spans="1:36" ht="15.75" x14ac:dyDescent="0.25">
      <c r="A4" s="288"/>
      <c r="B4" s="434" t="s">
        <v>242</v>
      </c>
      <c r="C4" s="434"/>
      <c r="D4" s="434"/>
      <c r="E4" s="434"/>
      <c r="F4" s="434"/>
      <c r="G4" s="434"/>
      <c r="H4" s="434"/>
      <c r="I4" s="434"/>
      <c r="J4" s="434"/>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row>
    <row r="5" spans="1:36" ht="15.75" x14ac:dyDescent="0.25">
      <c r="A5" s="288"/>
      <c r="B5" s="434" t="s">
        <v>243</v>
      </c>
      <c r="C5" s="434"/>
      <c r="D5" s="434"/>
      <c r="E5" s="434"/>
      <c r="F5" s="434"/>
      <c r="G5" s="434"/>
      <c r="H5" s="434"/>
      <c r="I5" s="434"/>
      <c r="J5" s="434"/>
      <c r="K5" s="288"/>
      <c r="L5" s="288"/>
      <c r="M5" s="288"/>
      <c r="N5" s="288"/>
      <c r="O5" s="288"/>
      <c r="P5" s="288"/>
      <c r="Q5" s="288"/>
      <c r="R5" s="288"/>
      <c r="S5" s="288"/>
      <c r="T5" s="288"/>
      <c r="U5" s="288"/>
      <c r="V5" s="288"/>
      <c r="W5" s="288"/>
      <c r="X5" s="288"/>
      <c r="Y5" s="288"/>
      <c r="Z5" s="288"/>
      <c r="AA5" s="288"/>
      <c r="AB5" s="288"/>
      <c r="AC5" s="288"/>
      <c r="AD5" s="288"/>
      <c r="AE5" s="288"/>
      <c r="AF5" s="288"/>
      <c r="AG5" s="288"/>
      <c r="AH5" s="288"/>
      <c r="AI5" s="288"/>
      <c r="AJ5" s="288"/>
    </row>
    <row r="6" spans="1:36" ht="15.75" x14ac:dyDescent="0.25">
      <c r="A6" s="288"/>
      <c r="B6" s="434" t="s">
        <v>244</v>
      </c>
      <c r="C6" s="434"/>
      <c r="D6" s="434"/>
      <c r="E6" s="434"/>
      <c r="F6" s="434"/>
      <c r="G6" s="434"/>
      <c r="H6" s="434"/>
      <c r="I6" s="434"/>
      <c r="J6" s="434"/>
      <c r="K6" s="288"/>
      <c r="L6" s="288"/>
      <c r="M6" s="288"/>
      <c r="N6" s="288"/>
      <c r="O6" s="288"/>
      <c r="P6" s="288"/>
      <c r="Q6" s="288"/>
      <c r="R6" s="288"/>
      <c r="S6" s="288"/>
      <c r="T6" s="288"/>
      <c r="U6" s="288"/>
      <c r="V6" s="288"/>
      <c r="W6" s="288"/>
      <c r="X6" s="288"/>
      <c r="Y6" s="288"/>
      <c r="Z6" s="288"/>
      <c r="AA6" s="288"/>
      <c r="AB6" s="288"/>
      <c r="AC6" s="288"/>
      <c r="AD6" s="288"/>
      <c r="AE6" s="288"/>
      <c r="AF6" s="288"/>
      <c r="AG6" s="288"/>
      <c r="AH6" s="288"/>
      <c r="AI6" s="288"/>
      <c r="AJ6" s="288"/>
    </row>
    <row r="7" spans="1:36" ht="15.75" customHeight="1" x14ac:dyDescent="0.25">
      <c r="A7" s="288"/>
      <c r="B7" s="434" t="s">
        <v>245</v>
      </c>
      <c r="C7" s="434"/>
      <c r="D7" s="434"/>
      <c r="E7" s="434"/>
      <c r="F7" s="434"/>
      <c r="G7" s="434"/>
      <c r="H7" s="434"/>
      <c r="I7" s="434"/>
      <c r="J7" s="434"/>
      <c r="K7" s="288"/>
      <c r="L7" s="288"/>
      <c r="M7" s="288"/>
      <c r="N7" s="288"/>
      <c r="O7" s="288"/>
      <c r="P7" s="288"/>
      <c r="Q7" s="288"/>
      <c r="R7" s="288"/>
      <c r="S7" s="288"/>
      <c r="T7" s="288"/>
      <c r="U7" s="288"/>
      <c r="V7" s="288"/>
      <c r="W7" s="288"/>
      <c r="X7" s="288"/>
      <c r="Y7" s="288"/>
      <c r="Z7" s="288"/>
      <c r="AA7" s="288"/>
      <c r="AB7" s="288"/>
      <c r="AC7" s="288"/>
      <c r="AD7" s="288"/>
      <c r="AE7" s="288"/>
      <c r="AF7" s="288"/>
      <c r="AG7" s="288"/>
      <c r="AH7" s="288"/>
      <c r="AI7" s="288"/>
      <c r="AJ7" s="288"/>
    </row>
    <row r="8" spans="1:36" ht="15.75" x14ac:dyDescent="0.3">
      <c r="A8" s="288"/>
      <c r="B8" s="476" t="s">
        <v>39</v>
      </c>
      <c r="C8" s="476"/>
      <c r="D8" s="476"/>
      <c r="E8" s="476"/>
      <c r="F8" s="476"/>
      <c r="G8" s="476"/>
      <c r="H8" s="476"/>
      <c r="I8" s="476"/>
      <c r="J8" s="476"/>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row>
    <row r="9" spans="1:36" ht="15.75" x14ac:dyDescent="0.25">
      <c r="A9" s="288"/>
      <c r="B9" s="288"/>
      <c r="C9" s="288"/>
      <c r="D9" s="288"/>
      <c r="E9" s="288"/>
      <c r="F9" s="288"/>
      <c r="G9" s="288"/>
      <c r="H9" s="288"/>
      <c r="I9" s="288"/>
      <c r="J9" s="288"/>
      <c r="K9" s="288"/>
      <c r="L9" s="288"/>
      <c r="M9" s="288"/>
      <c r="N9" s="288"/>
      <c r="O9" s="288"/>
      <c r="P9" s="288"/>
      <c r="Q9" s="288"/>
      <c r="R9" s="288"/>
      <c r="S9" s="288"/>
      <c r="T9" s="288"/>
      <c r="U9" s="288"/>
      <c r="V9" s="288"/>
      <c r="W9" s="288"/>
      <c r="X9" s="288"/>
      <c r="Y9" s="288"/>
      <c r="Z9" s="288"/>
      <c r="AA9" s="288"/>
      <c r="AB9" s="288"/>
      <c r="AC9" s="288"/>
      <c r="AD9" s="288"/>
      <c r="AE9" s="288"/>
      <c r="AF9" s="288"/>
      <c r="AG9" s="288"/>
      <c r="AH9" s="288"/>
      <c r="AI9" s="288"/>
      <c r="AJ9" s="288"/>
    </row>
    <row r="10" spans="1:36" x14ac:dyDescent="0.25">
      <c r="A10" s="288"/>
      <c r="B10" s="477" t="s">
        <v>246</v>
      </c>
      <c r="C10" s="477"/>
      <c r="D10" s="477"/>
      <c r="E10" s="477"/>
      <c r="F10" s="477"/>
      <c r="G10" s="477"/>
      <c r="H10" s="477"/>
      <c r="I10" s="477"/>
      <c r="J10" s="477"/>
      <c r="K10" s="288"/>
      <c r="L10" s="288"/>
      <c r="M10" s="288"/>
      <c r="N10" s="288"/>
      <c r="O10" s="288"/>
      <c r="P10" s="288"/>
      <c r="Q10" s="288"/>
      <c r="R10" s="288"/>
      <c r="S10" s="288"/>
      <c r="T10" s="288"/>
      <c r="U10" s="288"/>
      <c r="V10" s="288"/>
      <c r="W10" s="288"/>
      <c r="X10" s="288"/>
      <c r="Y10" s="288"/>
      <c r="Z10" s="288"/>
      <c r="AA10" s="288"/>
      <c r="AB10" s="288"/>
      <c r="AC10" s="288"/>
      <c r="AD10" s="288"/>
      <c r="AE10" s="288"/>
      <c r="AF10" s="288"/>
      <c r="AG10" s="288"/>
      <c r="AH10" s="288"/>
      <c r="AI10" s="288"/>
      <c r="AJ10" s="288"/>
    </row>
    <row r="11" spans="1:36" s="91" customFormat="1" ht="25.5" customHeight="1" x14ac:dyDescent="0.25">
      <c r="B11" s="478" t="s">
        <v>247</v>
      </c>
      <c r="C11" s="478"/>
      <c r="D11" s="478"/>
      <c r="E11" s="478"/>
      <c r="F11" s="478"/>
      <c r="G11" s="478"/>
      <c r="H11" s="478"/>
      <c r="I11" s="478"/>
      <c r="J11" s="478"/>
    </row>
    <row r="12" spans="1:36" s="92" customFormat="1" ht="15.75" x14ac:dyDescent="0.25">
      <c r="B12" s="479"/>
      <c r="C12" s="479"/>
      <c r="D12" s="479"/>
      <c r="E12" s="479"/>
      <c r="F12" s="479"/>
      <c r="G12" s="479"/>
      <c r="H12" s="479"/>
      <c r="I12" s="479"/>
      <c r="J12" s="479"/>
    </row>
    <row r="13" spans="1:36" s="92" customFormat="1" ht="19.5" x14ac:dyDescent="0.25">
      <c r="B13" s="470" t="s">
        <v>248</v>
      </c>
      <c r="C13" s="470"/>
      <c r="D13" s="470"/>
      <c r="E13" s="470"/>
      <c r="F13" s="470"/>
      <c r="G13" s="470"/>
      <c r="H13" s="470"/>
      <c r="I13" s="470"/>
      <c r="J13" s="470"/>
    </row>
    <row r="14" spans="1:36" s="92" customFormat="1" ht="15.75" x14ac:dyDescent="0.25">
      <c r="B14" s="93" t="s">
        <v>249</v>
      </c>
      <c r="C14" s="93" t="s">
        <v>250</v>
      </c>
      <c r="D14" s="288" t="s">
        <v>251</v>
      </c>
      <c r="E14" s="272" t="s">
        <v>252</v>
      </c>
      <c r="F14" s="272" t="s">
        <v>253</v>
      </c>
      <c r="G14" s="288" t="s">
        <v>254</v>
      </c>
      <c r="H14" s="94"/>
      <c r="I14" s="95"/>
    </row>
    <row r="15" spans="1:36" s="92" customFormat="1" ht="15.75" x14ac:dyDescent="0.25">
      <c r="B15" s="92" t="s">
        <v>558</v>
      </c>
      <c r="C15" s="302" t="s">
        <v>256</v>
      </c>
      <c r="D15" s="302"/>
      <c r="E15" s="378" t="s">
        <v>62</v>
      </c>
      <c r="F15" s="378" t="s">
        <v>62</v>
      </c>
      <c r="G15" s="321">
        <v>13862632466.659994</v>
      </c>
      <c r="H15" s="95"/>
      <c r="I15" s="96"/>
    </row>
    <row r="16" spans="1:36" s="92" customFormat="1" ht="15.75" x14ac:dyDescent="0.25">
      <c r="B16" s="92" t="s">
        <v>560</v>
      </c>
      <c r="C16" s="92" t="s">
        <v>257</v>
      </c>
      <c r="D16" s="302"/>
      <c r="E16" s="378" t="s">
        <v>62</v>
      </c>
      <c r="F16" s="378" t="s">
        <v>62</v>
      </c>
      <c r="G16" s="322">
        <v>141599450.19999999</v>
      </c>
      <c r="H16" s="95"/>
      <c r="I16" s="288"/>
      <c r="L16" s="95"/>
      <c r="M16" s="95"/>
      <c r="N16" s="95"/>
    </row>
    <row r="17" spans="2:14" s="92" customFormat="1" ht="15.75" x14ac:dyDescent="0.25">
      <c r="B17" s="92" t="s">
        <v>561</v>
      </c>
      <c r="C17" s="92" t="s">
        <v>256</v>
      </c>
      <c r="D17" s="302"/>
      <c r="E17" s="378" t="s">
        <v>62</v>
      </c>
      <c r="F17" s="378" t="s">
        <v>62</v>
      </c>
      <c r="G17" s="322">
        <v>41282998.397</v>
      </c>
      <c r="H17" s="291"/>
      <c r="L17" s="96"/>
      <c r="M17" s="96"/>
      <c r="N17" s="96"/>
    </row>
    <row r="18" spans="2:14" s="92" customFormat="1" ht="15.75" x14ac:dyDescent="0.25">
      <c r="B18" s="92" t="s">
        <v>562</v>
      </c>
      <c r="D18" s="302"/>
      <c r="E18" s="378" t="s">
        <v>62</v>
      </c>
      <c r="F18" s="378" t="s">
        <v>62</v>
      </c>
      <c r="G18" s="322">
        <v>3051347.36</v>
      </c>
      <c r="H18" s="291"/>
      <c r="L18" s="95"/>
      <c r="M18" s="95"/>
      <c r="N18" s="95"/>
    </row>
    <row r="19" spans="2:14" s="92" customFormat="1" ht="15.75" x14ac:dyDescent="0.25">
      <c r="B19" s="92" t="s">
        <v>563</v>
      </c>
      <c r="C19" s="92" t="s">
        <v>255</v>
      </c>
      <c r="D19" s="302"/>
      <c r="E19" s="378" t="s">
        <v>774</v>
      </c>
      <c r="F19" s="378"/>
      <c r="G19" s="322">
        <v>1235122.5900000001</v>
      </c>
      <c r="H19" s="303"/>
      <c r="L19" s="95"/>
      <c r="M19" s="95"/>
      <c r="N19" s="95"/>
    </row>
    <row r="20" spans="2:14" s="92" customFormat="1" ht="15.75" x14ac:dyDescent="0.25">
      <c r="B20" s="92" t="s">
        <v>564</v>
      </c>
      <c r="C20" s="92" t="s">
        <v>256</v>
      </c>
      <c r="D20" s="302"/>
      <c r="E20" s="378" t="s">
        <v>62</v>
      </c>
      <c r="F20" s="378" t="s">
        <v>62</v>
      </c>
      <c r="G20" s="322">
        <v>982789.4700000009</v>
      </c>
      <c r="H20" s="303"/>
      <c r="L20" s="95"/>
      <c r="M20" s="95"/>
      <c r="N20" s="95"/>
    </row>
    <row r="21" spans="2:14" s="92" customFormat="1" ht="15.75" x14ac:dyDescent="0.25">
      <c r="B21" s="92" t="s">
        <v>566</v>
      </c>
      <c r="C21" s="302" t="s">
        <v>256</v>
      </c>
      <c r="D21" s="302"/>
      <c r="E21" s="378" t="s">
        <v>62</v>
      </c>
      <c r="F21" s="378" t="s">
        <v>62</v>
      </c>
      <c r="G21" s="321">
        <v>16832268.629999999</v>
      </c>
      <c r="H21" s="303"/>
      <c r="L21" s="95"/>
      <c r="M21" s="95"/>
      <c r="N21" s="95"/>
    </row>
    <row r="22" spans="2:14" s="92" customFormat="1" ht="15.75" x14ac:dyDescent="0.25">
      <c r="B22" s="291"/>
      <c r="C22" s="288"/>
      <c r="D22" s="97"/>
      <c r="E22" s="291"/>
    </row>
    <row r="23" spans="2:14" s="92" customFormat="1" ht="19.5" x14ac:dyDescent="0.25">
      <c r="B23" s="470" t="s">
        <v>258</v>
      </c>
      <c r="C23" s="470"/>
      <c r="D23" s="470"/>
      <c r="E23" s="470"/>
      <c r="F23" s="470"/>
      <c r="G23" s="470"/>
      <c r="H23" s="470"/>
      <c r="I23" s="470"/>
      <c r="J23" s="470"/>
    </row>
    <row r="24" spans="2:14" s="92" customFormat="1" ht="15.75" x14ac:dyDescent="0.25">
      <c r="B24" s="467" t="s">
        <v>259</v>
      </c>
      <c r="C24" s="468"/>
      <c r="D24" s="469"/>
      <c r="E24" s="94"/>
    </row>
    <row r="25" spans="2:14" s="92" customFormat="1" ht="15.75" x14ac:dyDescent="0.25">
      <c r="B25" s="98" t="s">
        <v>567</v>
      </c>
      <c r="C25" s="99" t="s">
        <v>568</v>
      </c>
      <c r="D25" s="100" t="s">
        <v>569</v>
      </c>
      <c r="E25" s="291"/>
    </row>
    <row r="26" spans="2:14" s="92" customFormat="1" ht="15.75" x14ac:dyDescent="0.25">
      <c r="B26" s="291"/>
    </row>
    <row r="27" spans="2:14" s="92" customFormat="1" ht="15.75" x14ac:dyDescent="0.25">
      <c r="B27" s="93" t="s">
        <v>260</v>
      </c>
      <c r="C27" s="93" t="s">
        <v>261</v>
      </c>
      <c r="D27" s="288" t="s">
        <v>262</v>
      </c>
      <c r="E27" s="288" t="s">
        <v>263</v>
      </c>
      <c r="F27" s="288" t="s">
        <v>264</v>
      </c>
      <c r="G27" s="288" t="s">
        <v>265</v>
      </c>
      <c r="H27" s="288" t="s">
        <v>266</v>
      </c>
      <c r="I27" s="378" t="s">
        <v>252</v>
      </c>
      <c r="J27" s="378" t="s">
        <v>253</v>
      </c>
      <c r="K27" s="288" t="s">
        <v>267</v>
      </c>
    </row>
    <row r="28" spans="2:14" s="92" customFormat="1" ht="15.75" x14ac:dyDescent="0.25">
      <c r="B28" s="302" t="s">
        <v>570</v>
      </c>
      <c r="C28" s="302" t="s">
        <v>269</v>
      </c>
      <c r="D28" s="302">
        <v>1001602517</v>
      </c>
      <c r="E28" s="302" t="s">
        <v>270</v>
      </c>
      <c r="F28" s="302" t="s">
        <v>587</v>
      </c>
      <c r="G28" s="327" t="s">
        <v>601</v>
      </c>
      <c r="H28" s="328"/>
      <c r="I28" s="378" t="s">
        <v>62</v>
      </c>
      <c r="J28" s="378" t="s">
        <v>62</v>
      </c>
      <c r="K28" s="322">
        <v>5225159657.2099991</v>
      </c>
    </row>
    <row r="29" spans="2:14" s="92" customFormat="1" ht="15.75" x14ac:dyDescent="0.25">
      <c r="B29" s="302" t="s">
        <v>571</v>
      </c>
      <c r="C29" s="302" t="s">
        <v>269</v>
      </c>
      <c r="D29" s="302">
        <v>1001772785</v>
      </c>
      <c r="E29" s="302" t="s">
        <v>270</v>
      </c>
      <c r="F29" s="302" t="s">
        <v>588</v>
      </c>
      <c r="G29" s="327" t="s">
        <v>602</v>
      </c>
      <c r="H29" s="328"/>
      <c r="I29" s="378" t="s">
        <v>62</v>
      </c>
      <c r="J29" s="378" t="s">
        <v>62</v>
      </c>
      <c r="K29" s="322">
        <v>482102453.54000002</v>
      </c>
    </row>
    <row r="30" spans="2:14" s="92" customFormat="1" ht="15.75" x14ac:dyDescent="0.25">
      <c r="B30" s="92" t="s">
        <v>572</v>
      </c>
      <c r="C30" s="302" t="s">
        <v>269</v>
      </c>
      <c r="D30" s="302">
        <v>1001828755</v>
      </c>
      <c r="E30" s="302" t="s">
        <v>270</v>
      </c>
      <c r="F30" s="302" t="s">
        <v>589</v>
      </c>
      <c r="G30" s="327" t="s">
        <v>603</v>
      </c>
      <c r="H30" s="328"/>
      <c r="I30" s="378" t="s">
        <v>62</v>
      </c>
      <c r="J30" s="378" t="s">
        <v>62</v>
      </c>
      <c r="K30" s="322">
        <v>972364574.45000005</v>
      </c>
    </row>
    <row r="31" spans="2:14" s="92" customFormat="1" ht="15.75" x14ac:dyDescent="0.25">
      <c r="B31" s="92" t="s">
        <v>573</v>
      </c>
      <c r="C31" s="302" t="s">
        <v>269</v>
      </c>
      <c r="D31" s="302">
        <v>1001862964</v>
      </c>
      <c r="E31" s="302" t="s">
        <v>270</v>
      </c>
      <c r="F31" s="326" t="s">
        <v>590</v>
      </c>
      <c r="G31" s="327" t="s">
        <v>604</v>
      </c>
      <c r="H31" s="328"/>
      <c r="I31" s="378" t="s">
        <v>62</v>
      </c>
      <c r="J31" s="378" t="s">
        <v>62</v>
      </c>
      <c r="K31" s="322">
        <v>2212763898.7000003</v>
      </c>
    </row>
    <row r="32" spans="2:14" s="92" customFormat="1" ht="15.75" x14ac:dyDescent="0.25">
      <c r="B32" s="92" t="s">
        <v>574</v>
      </c>
      <c r="C32" s="302" t="s">
        <v>269</v>
      </c>
      <c r="D32" s="302">
        <v>1001656040</v>
      </c>
      <c r="E32" s="302" t="s">
        <v>270</v>
      </c>
      <c r="F32" s="302" t="s">
        <v>591</v>
      </c>
      <c r="G32" s="327" t="s">
        <v>604</v>
      </c>
      <c r="H32" s="328"/>
      <c r="I32" s="378" t="s">
        <v>62</v>
      </c>
      <c r="J32" s="378" t="s">
        <v>62</v>
      </c>
      <c r="K32" s="322">
        <v>604749515.6500001</v>
      </c>
    </row>
    <row r="33" spans="2:11" s="92" customFormat="1" ht="15.75" x14ac:dyDescent="0.25">
      <c r="B33" s="92" t="s">
        <v>575</v>
      </c>
      <c r="C33" s="302" t="s">
        <v>269</v>
      </c>
      <c r="D33" s="302">
        <v>1001630233</v>
      </c>
      <c r="E33" s="302" t="s">
        <v>270</v>
      </c>
      <c r="F33" s="302" t="s">
        <v>592</v>
      </c>
      <c r="G33" s="328"/>
      <c r="H33" s="328"/>
      <c r="I33" s="378" t="s">
        <v>62</v>
      </c>
      <c r="J33" s="378" t="s">
        <v>62</v>
      </c>
      <c r="K33" s="322">
        <v>514341227.77999997</v>
      </c>
    </row>
    <row r="34" spans="2:11" s="92" customFormat="1" ht="15.75" x14ac:dyDescent="0.25">
      <c r="B34" s="92" t="s">
        <v>576</v>
      </c>
      <c r="C34" s="302" t="s">
        <v>269</v>
      </c>
      <c r="D34" s="302">
        <v>1001831030</v>
      </c>
      <c r="E34" s="302" t="s">
        <v>270</v>
      </c>
      <c r="F34" s="302" t="s">
        <v>592</v>
      </c>
      <c r="G34" s="328"/>
      <c r="H34" s="328"/>
      <c r="I34" s="378" t="s">
        <v>62</v>
      </c>
      <c r="J34" s="378" t="s">
        <v>62</v>
      </c>
      <c r="K34" s="322">
        <v>1018370899.85</v>
      </c>
    </row>
    <row r="35" spans="2:11" s="92" customFormat="1" ht="15.75" x14ac:dyDescent="0.25">
      <c r="B35" s="92" t="s">
        <v>577</v>
      </c>
      <c r="C35" s="302" t="s">
        <v>269</v>
      </c>
      <c r="D35" s="302">
        <v>1001594184</v>
      </c>
      <c r="E35" s="302" t="s">
        <v>270</v>
      </c>
      <c r="F35" s="302" t="s">
        <v>593</v>
      </c>
      <c r="G35" s="327" t="s">
        <v>605</v>
      </c>
      <c r="H35" s="328"/>
      <c r="I35" s="378" t="s">
        <v>62</v>
      </c>
      <c r="J35" s="378" t="s">
        <v>62</v>
      </c>
      <c r="K35" s="322">
        <v>470374861.13</v>
      </c>
    </row>
    <row r="36" spans="2:11" s="92" customFormat="1" ht="15.75" x14ac:dyDescent="0.25">
      <c r="B36" s="92" t="s">
        <v>578</v>
      </c>
      <c r="C36" s="302" t="s">
        <v>269</v>
      </c>
      <c r="D36" s="302">
        <v>1001582192</v>
      </c>
      <c r="E36" s="302" t="s">
        <v>270</v>
      </c>
      <c r="F36" s="302" t="s">
        <v>594</v>
      </c>
      <c r="G36" s="327" t="s">
        <v>606</v>
      </c>
      <c r="H36" s="328"/>
      <c r="I36" s="378" t="s">
        <v>62</v>
      </c>
      <c r="J36" s="378" t="s">
        <v>62</v>
      </c>
      <c r="K36" s="322">
        <v>160766691.82999998</v>
      </c>
    </row>
    <row r="37" spans="2:11" s="92" customFormat="1" ht="15.75" x14ac:dyDescent="0.25">
      <c r="B37" s="92" t="s">
        <v>579</v>
      </c>
      <c r="C37" s="302" t="s">
        <v>269</v>
      </c>
      <c r="D37" s="302">
        <v>1001612576</v>
      </c>
      <c r="E37" s="302" t="s">
        <v>270</v>
      </c>
      <c r="F37" s="302" t="s">
        <v>595</v>
      </c>
      <c r="G37" s="327" t="s">
        <v>607</v>
      </c>
      <c r="H37" s="328"/>
      <c r="I37" s="378" t="s">
        <v>62</v>
      </c>
      <c r="J37" s="378" t="s">
        <v>62</v>
      </c>
      <c r="K37" s="322">
        <v>85013936.629999995</v>
      </c>
    </row>
    <row r="38" spans="2:11" s="92" customFormat="1" ht="15.75" x14ac:dyDescent="0.25">
      <c r="B38" s="92" t="s">
        <v>580</v>
      </c>
      <c r="C38" s="302" t="s">
        <v>269</v>
      </c>
      <c r="D38" s="302">
        <v>1001666382</v>
      </c>
      <c r="E38" s="302" t="s">
        <v>270</v>
      </c>
      <c r="F38" s="302" t="s">
        <v>596</v>
      </c>
      <c r="G38" s="327" t="s">
        <v>608</v>
      </c>
      <c r="H38" s="328"/>
      <c r="I38" s="378" t="s">
        <v>62</v>
      </c>
      <c r="J38" s="378" t="s">
        <v>62</v>
      </c>
      <c r="K38" s="322">
        <v>75504410.600000024</v>
      </c>
    </row>
    <row r="39" spans="2:11" s="92" customFormat="1" ht="15.75" x14ac:dyDescent="0.25">
      <c r="B39" s="92" t="s">
        <v>581</v>
      </c>
      <c r="C39" s="302" t="s">
        <v>269</v>
      </c>
      <c r="D39" s="302">
        <v>1001878318</v>
      </c>
      <c r="E39" s="302" t="s">
        <v>270</v>
      </c>
      <c r="F39" s="302" t="s">
        <v>597</v>
      </c>
      <c r="G39" s="327" t="s">
        <v>609</v>
      </c>
      <c r="H39" s="328"/>
      <c r="I39" s="378" t="s">
        <v>62</v>
      </c>
      <c r="J39" s="378" t="s">
        <v>62</v>
      </c>
      <c r="K39" s="322">
        <v>108698124.95999999</v>
      </c>
    </row>
    <row r="40" spans="2:11" s="92" customFormat="1" ht="15.75" x14ac:dyDescent="0.25">
      <c r="B40" s="92" t="s">
        <v>582</v>
      </c>
      <c r="C40" s="302" t="s">
        <v>269</v>
      </c>
      <c r="D40" s="302">
        <v>1001591709</v>
      </c>
      <c r="E40" s="302" t="s">
        <v>270</v>
      </c>
      <c r="F40" s="92" t="s">
        <v>598</v>
      </c>
      <c r="G40" s="327" t="s">
        <v>610</v>
      </c>
      <c r="H40" s="328"/>
      <c r="I40" s="378" t="s">
        <v>62</v>
      </c>
      <c r="J40" s="378" t="s">
        <v>62</v>
      </c>
      <c r="K40" s="322">
        <v>781480529.83999991</v>
      </c>
    </row>
    <row r="41" spans="2:11" s="92" customFormat="1" ht="15.75" x14ac:dyDescent="0.25">
      <c r="B41" s="92" t="s">
        <v>583</v>
      </c>
      <c r="C41" s="92" t="s">
        <v>269</v>
      </c>
      <c r="D41" s="302"/>
      <c r="E41" s="92" t="s">
        <v>270</v>
      </c>
      <c r="F41" s="92" t="s">
        <v>599</v>
      </c>
      <c r="G41" s="327" t="s">
        <v>611</v>
      </c>
      <c r="H41" s="328"/>
      <c r="I41" s="378" t="s">
        <v>62</v>
      </c>
      <c r="J41" s="378" t="s">
        <v>350</v>
      </c>
      <c r="K41" s="322">
        <v>255956974.16999999</v>
      </c>
    </row>
    <row r="42" spans="2:11" s="92" customFormat="1" ht="15.75" x14ac:dyDescent="0.25">
      <c r="B42" s="92" t="s">
        <v>584</v>
      </c>
      <c r="C42" s="92" t="s">
        <v>269</v>
      </c>
      <c r="D42" s="302"/>
      <c r="E42" s="92" t="s">
        <v>270</v>
      </c>
      <c r="G42" s="329"/>
      <c r="H42" s="328"/>
      <c r="I42" s="378" t="s">
        <v>62</v>
      </c>
      <c r="J42" s="378" t="s">
        <v>62</v>
      </c>
      <c r="K42" s="322">
        <v>100747457.08000001</v>
      </c>
    </row>
    <row r="43" spans="2:11" s="92" customFormat="1" ht="47.25" x14ac:dyDescent="0.25">
      <c r="B43" s="92" t="s">
        <v>585</v>
      </c>
      <c r="C43" s="302" t="s">
        <v>586</v>
      </c>
      <c r="D43" s="302">
        <v>1001761145</v>
      </c>
      <c r="E43" s="302" t="s">
        <v>270</v>
      </c>
      <c r="F43" s="326" t="s">
        <v>600</v>
      </c>
      <c r="G43" s="327" t="s">
        <v>546</v>
      </c>
      <c r="H43" s="328"/>
      <c r="I43" s="378" t="s">
        <v>62</v>
      </c>
      <c r="J43" s="378" t="s">
        <v>62</v>
      </c>
      <c r="K43" s="322">
        <v>0</v>
      </c>
    </row>
    <row r="44" spans="2:11" s="92" customFormat="1" ht="15.75" x14ac:dyDescent="0.25">
      <c r="B44" s="320"/>
      <c r="D44" s="302"/>
      <c r="E44" s="320"/>
      <c r="F44" s="320"/>
      <c r="G44" s="323"/>
      <c r="H44" s="325"/>
      <c r="I44" s="324"/>
      <c r="J44" s="324"/>
      <c r="K44" s="320"/>
    </row>
    <row r="45" spans="2:11" s="92" customFormat="1" ht="19.5" x14ac:dyDescent="0.25">
      <c r="B45" s="470" t="s">
        <v>271</v>
      </c>
      <c r="C45" s="470"/>
      <c r="D45" s="470"/>
      <c r="E45" s="470"/>
      <c r="F45" s="470"/>
      <c r="G45" s="470"/>
      <c r="H45" s="470"/>
      <c r="I45" s="470"/>
      <c r="J45" s="470"/>
    </row>
    <row r="46" spans="2:11" s="92" customFormat="1" ht="15.75" x14ac:dyDescent="0.3">
      <c r="B46" s="93" t="s">
        <v>272</v>
      </c>
      <c r="C46" s="101" t="s">
        <v>273</v>
      </c>
      <c r="D46" s="101" t="s">
        <v>274</v>
      </c>
      <c r="E46" s="101" t="s">
        <v>275</v>
      </c>
      <c r="F46" s="288" t="s">
        <v>276</v>
      </c>
      <c r="G46" s="288" t="s">
        <v>277</v>
      </c>
      <c r="H46" s="288" t="s">
        <v>278</v>
      </c>
      <c r="I46" s="288" t="s">
        <v>279</v>
      </c>
      <c r="J46" s="288" t="s">
        <v>280</v>
      </c>
    </row>
    <row r="47" spans="2:11" s="92" customFormat="1" ht="15.75" x14ac:dyDescent="0.3">
      <c r="B47" s="331" t="s">
        <v>612</v>
      </c>
      <c r="C47" s="331" t="str">
        <f t="shared" ref="C47:C48" si="0">"7057-HQ-LML "</f>
        <v xml:space="preserve">7057-HQ-LML </v>
      </c>
      <c r="D47" s="101" t="s">
        <v>268</v>
      </c>
      <c r="E47" s="101" t="s">
        <v>282</v>
      </c>
      <c r="F47" s="335" t="s">
        <v>285</v>
      </c>
      <c r="G47" s="336">
        <v>235015.9</v>
      </c>
      <c r="H47" s="92" t="s">
        <v>631</v>
      </c>
      <c r="I47" s="338">
        <v>1411178431.3056023</v>
      </c>
      <c r="J47" s="92" t="s">
        <v>208</v>
      </c>
    </row>
    <row r="48" spans="2:11" s="92" customFormat="1" ht="15.75" x14ac:dyDescent="0.3">
      <c r="B48" s="331" t="s">
        <v>612</v>
      </c>
      <c r="C48" s="333" t="str">
        <f t="shared" si="0"/>
        <v xml:space="preserve">7057-HQ-LML </v>
      </c>
      <c r="D48" s="101" t="s">
        <v>283</v>
      </c>
      <c r="E48" s="101" t="s">
        <v>284</v>
      </c>
      <c r="F48" s="335" t="s">
        <v>285</v>
      </c>
      <c r="G48" s="337">
        <v>3858</v>
      </c>
      <c r="H48" s="92" t="s">
        <v>632</v>
      </c>
      <c r="I48" s="338">
        <v>189488875.00896022</v>
      </c>
      <c r="J48" s="92" t="s">
        <v>208</v>
      </c>
    </row>
    <row r="49" spans="2:10" s="92" customFormat="1" ht="78.75" x14ac:dyDescent="0.3">
      <c r="B49" s="302" t="s">
        <v>613</v>
      </c>
      <c r="C49" s="333" t="s">
        <v>621</v>
      </c>
      <c r="D49" s="101" t="s">
        <v>283</v>
      </c>
      <c r="E49" s="101" t="s">
        <v>286</v>
      </c>
      <c r="F49" s="331" t="s">
        <v>285</v>
      </c>
      <c r="G49" s="336">
        <v>220006.14</v>
      </c>
      <c r="H49" s="92" t="s">
        <v>631</v>
      </c>
      <c r="I49" s="338">
        <v>1321050725.3016567</v>
      </c>
      <c r="J49" s="92" t="s">
        <v>208</v>
      </c>
    </row>
    <row r="50" spans="2:10" s="92" customFormat="1" ht="94.5" x14ac:dyDescent="0.3">
      <c r="B50" s="302" t="s">
        <v>614</v>
      </c>
      <c r="C50" s="333" t="s">
        <v>622</v>
      </c>
      <c r="D50" s="101" t="s">
        <v>283</v>
      </c>
      <c r="E50" s="101" t="s">
        <v>287</v>
      </c>
      <c r="F50" s="331" t="s">
        <v>285</v>
      </c>
      <c r="G50" s="337">
        <v>107902.24</v>
      </c>
      <c r="H50" s="92" t="s">
        <v>631</v>
      </c>
      <c r="I50" s="338">
        <v>647910710.60629678</v>
      </c>
      <c r="J50" s="92" t="s">
        <v>208</v>
      </c>
    </row>
    <row r="51" spans="2:10" s="92" customFormat="1" ht="110.25" x14ac:dyDescent="0.3">
      <c r="B51" s="302" t="s">
        <v>615</v>
      </c>
      <c r="C51" s="333" t="s">
        <v>623</v>
      </c>
      <c r="D51" s="101" t="s">
        <v>288</v>
      </c>
      <c r="E51" s="101" t="s">
        <v>289</v>
      </c>
      <c r="F51" s="331" t="s">
        <v>285</v>
      </c>
      <c r="G51" s="337">
        <v>61943.040000000001</v>
      </c>
      <c r="H51" s="92" t="s">
        <v>631</v>
      </c>
      <c r="I51" s="338">
        <v>371943722.86838305</v>
      </c>
      <c r="J51" s="92" t="s">
        <v>208</v>
      </c>
    </row>
    <row r="52" spans="2:10" s="92" customFormat="1" ht="110.25" x14ac:dyDescent="0.3">
      <c r="B52" s="302" t="s">
        <v>616</v>
      </c>
      <c r="C52" s="333" t="s">
        <v>624</v>
      </c>
      <c r="D52" s="101" t="s">
        <v>288</v>
      </c>
      <c r="E52" s="101" t="s">
        <v>290</v>
      </c>
      <c r="F52" s="335" t="s">
        <v>285</v>
      </c>
      <c r="G52" s="337">
        <v>54115.75</v>
      </c>
      <c r="H52" s="92" t="s">
        <v>631</v>
      </c>
      <c r="I52" s="338">
        <v>324943899.66053498</v>
      </c>
      <c r="J52" s="92" t="s">
        <v>208</v>
      </c>
    </row>
    <row r="53" spans="2:10" s="92" customFormat="1" ht="15.75" x14ac:dyDescent="0.3">
      <c r="B53" s="302" t="s">
        <v>583</v>
      </c>
      <c r="C53" s="333" t="s">
        <v>625</v>
      </c>
      <c r="D53" s="101" t="s">
        <v>288</v>
      </c>
      <c r="E53" s="101" t="s">
        <v>282</v>
      </c>
      <c r="F53" s="335" t="s">
        <v>285</v>
      </c>
      <c r="G53" s="337">
        <v>39971.839999999997</v>
      </c>
      <c r="H53" s="92" t="s">
        <v>631</v>
      </c>
      <c r="I53" s="338">
        <v>236412452.57472172</v>
      </c>
      <c r="J53" s="92" t="s">
        <v>208</v>
      </c>
    </row>
    <row r="54" spans="2:10" s="92" customFormat="1" ht="15.75" x14ac:dyDescent="0.3">
      <c r="B54" s="302" t="s">
        <v>583</v>
      </c>
      <c r="C54" s="331" t="s">
        <v>625</v>
      </c>
      <c r="D54" s="330"/>
      <c r="E54" s="320"/>
      <c r="F54" s="335" t="s">
        <v>285</v>
      </c>
      <c r="G54" s="337">
        <v>54.75</v>
      </c>
      <c r="H54" s="92" t="s">
        <v>632</v>
      </c>
      <c r="I54" s="338">
        <v>2689174.114865086</v>
      </c>
      <c r="J54" s="92" t="s">
        <v>208</v>
      </c>
    </row>
    <row r="55" spans="2:10" s="92" customFormat="1" ht="110.25" x14ac:dyDescent="0.3">
      <c r="B55" s="302" t="s">
        <v>615</v>
      </c>
      <c r="C55" s="333" t="s">
        <v>623</v>
      </c>
      <c r="D55" s="330"/>
      <c r="E55" s="320"/>
      <c r="F55" s="335" t="s">
        <v>285</v>
      </c>
      <c r="G55" s="337">
        <v>0.18</v>
      </c>
      <c r="H55" s="92" t="s">
        <v>632</v>
      </c>
      <c r="I55" s="338">
        <v>8676.4847195197781</v>
      </c>
      <c r="J55" s="92" t="s">
        <v>208</v>
      </c>
    </row>
    <row r="56" spans="2:10" s="92" customFormat="1" ht="31.5" x14ac:dyDescent="0.3">
      <c r="B56" s="302" t="s">
        <v>617</v>
      </c>
      <c r="C56" s="333" t="s">
        <v>626</v>
      </c>
      <c r="D56" s="330"/>
      <c r="E56" s="320"/>
      <c r="F56" s="331" t="s">
        <v>285</v>
      </c>
      <c r="G56" s="337">
        <v>30078.79</v>
      </c>
      <c r="H56" s="92" t="s">
        <v>631</v>
      </c>
      <c r="I56" s="338">
        <v>180611364.64212865</v>
      </c>
      <c r="J56" s="92" t="s">
        <v>208</v>
      </c>
    </row>
    <row r="57" spans="2:10" s="92" customFormat="1" ht="15.75" x14ac:dyDescent="0.3">
      <c r="B57" s="302" t="s">
        <v>618</v>
      </c>
      <c r="C57" s="333" t="s">
        <v>627</v>
      </c>
      <c r="D57" s="330"/>
      <c r="E57" s="320"/>
      <c r="F57" s="335" t="s">
        <v>285</v>
      </c>
      <c r="G57" s="337">
        <v>23014.89</v>
      </c>
      <c r="H57" s="92" t="s">
        <v>631</v>
      </c>
      <c r="I57" s="338">
        <v>138195428.08523026</v>
      </c>
      <c r="J57" s="92" t="s">
        <v>208</v>
      </c>
    </row>
    <row r="58" spans="2:10" s="92" customFormat="1" ht="47.25" x14ac:dyDescent="0.3">
      <c r="B58" s="332" t="s">
        <v>584</v>
      </c>
      <c r="C58" s="334" t="s">
        <v>628</v>
      </c>
      <c r="D58" s="330"/>
      <c r="E58" s="320"/>
      <c r="F58" s="331" t="s">
        <v>285</v>
      </c>
      <c r="G58" s="337">
        <v>11069.47</v>
      </c>
      <c r="H58" s="92" t="s">
        <v>631</v>
      </c>
      <c r="I58" s="338">
        <v>66467859.642425582</v>
      </c>
      <c r="J58" s="92" t="s">
        <v>208</v>
      </c>
    </row>
    <row r="59" spans="2:10" s="92" customFormat="1" ht="94.5" x14ac:dyDescent="0.3">
      <c r="B59" s="304" t="s">
        <v>619</v>
      </c>
      <c r="C59" s="333" t="s">
        <v>629</v>
      </c>
      <c r="D59" s="330"/>
      <c r="E59" s="320"/>
      <c r="F59" s="331" t="s">
        <v>285</v>
      </c>
      <c r="G59" s="337">
        <v>6021.17</v>
      </c>
      <c r="H59" s="92" t="s">
        <v>631</v>
      </c>
      <c r="I59" s="338">
        <v>36154767.30385308</v>
      </c>
      <c r="J59" s="92" t="s">
        <v>208</v>
      </c>
    </row>
    <row r="60" spans="2:10" s="92" customFormat="1" ht="15.75" x14ac:dyDescent="0.3">
      <c r="B60" s="302" t="s">
        <v>620</v>
      </c>
      <c r="C60" s="335" t="s">
        <v>630</v>
      </c>
      <c r="D60" s="330"/>
      <c r="E60" s="320"/>
      <c r="F60" s="335" t="s">
        <v>285</v>
      </c>
      <c r="G60" s="337">
        <v>2242.77</v>
      </c>
      <c r="H60" s="92" t="s">
        <v>631</v>
      </c>
      <c r="I60" s="338">
        <v>13466977.650001748</v>
      </c>
      <c r="J60" s="92" t="s">
        <v>208</v>
      </c>
    </row>
    <row r="61" spans="2:10" s="92" customFormat="1" ht="16.5" thickBot="1" x14ac:dyDescent="0.3">
      <c r="B61" s="339"/>
      <c r="C61" s="340"/>
      <c r="D61" s="341"/>
      <c r="E61" s="320"/>
      <c r="F61" s="342"/>
      <c r="G61" s="342"/>
      <c r="H61" s="92" t="s">
        <v>633</v>
      </c>
      <c r="I61" s="336">
        <v>100067255.41164173</v>
      </c>
      <c r="J61" s="92" t="s">
        <v>208</v>
      </c>
    </row>
    <row r="62" spans="2:10" s="92" customFormat="1" ht="15.75" x14ac:dyDescent="0.25">
      <c r="B62" s="292"/>
      <c r="C62" s="292"/>
      <c r="D62" s="292"/>
      <c r="E62" s="292"/>
      <c r="F62" s="102"/>
      <c r="G62" s="102"/>
      <c r="H62" s="102"/>
      <c r="I62" s="102"/>
      <c r="J62" s="102"/>
    </row>
    <row r="63" spans="2:10" ht="16.5" thickBot="1" x14ac:dyDescent="0.3">
      <c r="B63" s="471"/>
      <c r="C63" s="472"/>
      <c r="D63" s="472"/>
      <c r="E63" s="472"/>
      <c r="F63" s="472"/>
      <c r="G63" s="472"/>
      <c r="H63" s="472"/>
      <c r="I63" s="472"/>
      <c r="J63" s="472"/>
    </row>
    <row r="64" spans="2:10" s="92" customFormat="1" ht="15.75" x14ac:dyDescent="0.25">
      <c r="B64" s="473"/>
      <c r="C64" s="474"/>
      <c r="D64" s="474"/>
      <c r="E64" s="474"/>
      <c r="F64" s="474"/>
      <c r="G64" s="474"/>
      <c r="H64" s="474"/>
      <c r="I64" s="474"/>
      <c r="J64" s="474"/>
    </row>
    <row r="65" spans="2:10" ht="16.5" thickBot="1" x14ac:dyDescent="0.3">
      <c r="B65" s="292"/>
      <c r="C65" s="292"/>
      <c r="D65" s="292"/>
      <c r="E65" s="292"/>
      <c r="F65" s="102"/>
      <c r="G65" s="102"/>
      <c r="H65" s="102"/>
      <c r="I65" s="102"/>
      <c r="J65" s="102"/>
    </row>
    <row r="66" spans="2:10" s="92" customFormat="1" ht="15.75" x14ac:dyDescent="0.25">
      <c r="B66" s="441" t="s">
        <v>30</v>
      </c>
      <c r="C66" s="441"/>
      <c r="D66" s="441"/>
      <c r="E66" s="441"/>
      <c r="F66" s="441"/>
      <c r="G66" s="441"/>
      <c r="H66" s="441"/>
      <c r="I66" s="441"/>
      <c r="J66" s="441"/>
    </row>
    <row r="67" spans="2:10" ht="15.75" x14ac:dyDescent="0.25">
      <c r="B67" s="423" t="s">
        <v>31</v>
      </c>
      <c r="C67" s="423"/>
      <c r="D67" s="423"/>
      <c r="E67" s="423"/>
      <c r="F67" s="423"/>
      <c r="G67" s="423"/>
      <c r="H67" s="423"/>
      <c r="I67" s="423"/>
      <c r="J67" s="423"/>
    </row>
    <row r="68" spans="2:10" s="92" customFormat="1" ht="15.75" x14ac:dyDescent="0.25">
      <c r="B68" s="429" t="s">
        <v>291</v>
      </c>
      <c r="C68" s="429"/>
      <c r="D68" s="429"/>
      <c r="E68" s="429"/>
      <c r="F68" s="429"/>
      <c r="G68" s="429"/>
      <c r="H68" s="429"/>
      <c r="I68" s="429"/>
      <c r="J68" s="429"/>
    </row>
    <row r="69" spans="2:10" s="92" customFormat="1" ht="15.75" x14ac:dyDescent="0.25">
      <c r="B69" s="466"/>
      <c r="C69" s="466"/>
      <c r="D69" s="466"/>
      <c r="E69" s="466"/>
      <c r="F69" s="466"/>
      <c r="G69" s="466"/>
      <c r="H69" s="466"/>
      <c r="I69" s="466"/>
      <c r="J69" s="466"/>
    </row>
    <row r="70" spans="2:10" ht="15.75" x14ac:dyDescent="0.25">
      <c r="B70" s="288"/>
      <c r="C70" s="288"/>
      <c r="D70" s="288"/>
      <c r="E70" s="288"/>
      <c r="F70" s="288"/>
      <c r="G70" s="288"/>
      <c r="H70" s="288"/>
      <c r="I70" s="288"/>
      <c r="J70" s="288"/>
    </row>
    <row r="71" spans="2:10" ht="15.75" x14ac:dyDescent="0.25">
      <c r="B71" s="288"/>
      <c r="C71" s="288"/>
      <c r="D71" s="288"/>
      <c r="E71" s="288"/>
      <c r="F71" s="288"/>
      <c r="G71" s="288"/>
      <c r="H71" s="288"/>
      <c r="I71" s="288"/>
      <c r="J71" s="288"/>
    </row>
    <row r="72" spans="2:10" ht="16.5" customHeight="1" x14ac:dyDescent="0.25">
      <c r="B72" s="288"/>
      <c r="C72" s="288"/>
      <c r="D72" s="288"/>
      <c r="E72" s="288"/>
      <c r="F72" s="288"/>
      <c r="G72" s="288"/>
      <c r="H72" s="288"/>
      <c r="I72" s="288"/>
      <c r="J72" s="288"/>
    </row>
    <row r="73" spans="2:10" ht="15.75" x14ac:dyDescent="0.25">
      <c r="B73" s="288"/>
      <c r="C73" s="288"/>
      <c r="D73" s="288"/>
      <c r="E73" s="288"/>
      <c r="F73" s="288"/>
      <c r="G73" s="288"/>
      <c r="H73" s="288"/>
      <c r="I73" s="288"/>
      <c r="J73" s="288"/>
    </row>
    <row r="74" spans="2:10" ht="15.75" x14ac:dyDescent="0.25">
      <c r="B74" s="288"/>
      <c r="C74" s="288"/>
      <c r="D74" s="288"/>
      <c r="E74" s="288"/>
      <c r="F74" s="92"/>
      <c r="G74" s="92"/>
      <c r="H74" s="92"/>
      <c r="I74" s="92"/>
      <c r="J74" s="92"/>
    </row>
    <row r="75" spans="2:10" ht="15.75" x14ac:dyDescent="0.25">
      <c r="B75" s="288"/>
      <c r="C75" s="288"/>
      <c r="D75" s="288"/>
      <c r="E75" s="288"/>
      <c r="F75" s="288"/>
      <c r="G75" s="288"/>
      <c r="H75" s="288"/>
      <c r="I75" s="288"/>
      <c r="J75" s="288"/>
    </row>
    <row r="76" spans="2:10" ht="15.75" x14ac:dyDescent="0.25">
      <c r="B76" s="288"/>
      <c r="C76" s="288"/>
      <c r="D76" s="288"/>
      <c r="E76" s="288"/>
      <c r="F76" s="288"/>
      <c r="G76" s="288"/>
      <c r="H76" s="288"/>
      <c r="I76" s="288"/>
      <c r="J76" s="288"/>
    </row>
    <row r="77" spans="2:10" ht="15.75" x14ac:dyDescent="0.25">
      <c r="B77" s="288"/>
      <c r="C77" s="288"/>
      <c r="D77" s="288"/>
      <c r="E77" s="288"/>
      <c r="F77" s="288"/>
      <c r="G77" s="288"/>
      <c r="H77" s="288"/>
      <c r="I77" s="288"/>
      <c r="J77" s="288"/>
    </row>
    <row r="78" spans="2:10" ht="15.75" x14ac:dyDescent="0.25">
      <c r="B78" s="288"/>
      <c r="C78" s="288"/>
      <c r="D78" s="288"/>
      <c r="E78" s="288"/>
      <c r="F78" s="288"/>
      <c r="G78" s="288"/>
      <c r="H78" s="288"/>
      <c r="I78" s="288"/>
      <c r="J78" s="288"/>
    </row>
    <row r="79" spans="2:10" s="92" customFormat="1" ht="15.75" x14ac:dyDescent="0.25">
      <c r="B79" s="288"/>
      <c r="C79" s="288"/>
      <c r="D79" s="288"/>
      <c r="E79" s="288"/>
      <c r="F79" s="288"/>
      <c r="G79" s="288"/>
      <c r="H79" s="288"/>
      <c r="I79" s="288"/>
      <c r="J79" s="288"/>
    </row>
    <row r="80" spans="2:10" ht="15.75" x14ac:dyDescent="0.25">
      <c r="B80" s="288"/>
      <c r="C80" s="288"/>
      <c r="D80" s="288"/>
      <c r="E80" s="288"/>
      <c r="F80" s="288"/>
      <c r="G80" s="288"/>
      <c r="H80" s="288"/>
      <c r="I80" s="288"/>
      <c r="J80" s="288"/>
    </row>
    <row r="81" spans="2:10" ht="15.75" x14ac:dyDescent="0.25">
      <c r="B81" s="288"/>
      <c r="C81" s="288"/>
      <c r="D81" s="288"/>
      <c r="E81" s="288"/>
      <c r="F81" s="288"/>
      <c r="G81" s="288"/>
      <c r="H81" s="288"/>
      <c r="I81" s="288"/>
      <c r="J81" s="288"/>
    </row>
    <row r="82" spans="2:10" ht="15.75" x14ac:dyDescent="0.25">
      <c r="B82" s="288"/>
      <c r="C82" s="288"/>
      <c r="D82" s="288"/>
      <c r="E82" s="288"/>
    </row>
    <row r="83" spans="2:10" ht="15.75" x14ac:dyDescent="0.25">
      <c r="B83" s="288"/>
      <c r="C83" s="288"/>
      <c r="D83" s="288"/>
      <c r="E83" s="288"/>
    </row>
    <row r="84" spans="2:10" ht="15.75" x14ac:dyDescent="0.25">
      <c r="B84" s="288"/>
      <c r="C84" s="288"/>
      <c r="D84" s="288"/>
      <c r="E84" s="288"/>
    </row>
    <row r="85" spans="2:10" ht="15.75" x14ac:dyDescent="0.25">
      <c r="B85" s="288"/>
      <c r="C85" s="288"/>
      <c r="D85" s="288"/>
      <c r="E85" s="288"/>
    </row>
    <row r="86" spans="2:10" ht="15.75" x14ac:dyDescent="0.25">
      <c r="B86" s="288"/>
      <c r="C86" s="288"/>
      <c r="D86" s="288"/>
      <c r="E86" s="288"/>
    </row>
    <row r="87" spans="2:10" ht="15" customHeight="1" x14ac:dyDescent="0.25">
      <c r="B87" s="288"/>
      <c r="C87" s="288"/>
      <c r="D87" s="288"/>
      <c r="E87" s="288"/>
    </row>
    <row r="88" spans="2:10" ht="15" customHeight="1" x14ac:dyDescent="0.25">
      <c r="B88" s="288"/>
      <c r="C88" s="288"/>
      <c r="D88" s="288"/>
      <c r="E88" s="288"/>
    </row>
    <row r="89" spans="2:10" ht="15.75" x14ac:dyDescent="0.25">
      <c r="B89" s="288"/>
      <c r="C89" s="288"/>
      <c r="D89" s="288"/>
      <c r="E89" s="288"/>
    </row>
    <row r="90" spans="2:10" ht="15.75" x14ac:dyDescent="0.25">
      <c r="B90" s="288"/>
      <c r="C90" s="288"/>
      <c r="D90" s="288"/>
      <c r="E90" s="288"/>
    </row>
    <row r="91" spans="2:10" ht="18.75" customHeight="1" x14ac:dyDescent="0.25">
      <c r="B91" s="288"/>
      <c r="C91" s="288"/>
      <c r="D91" s="288"/>
      <c r="E91" s="288"/>
    </row>
    <row r="92" spans="2:10" ht="15.75" x14ac:dyDescent="0.25">
      <c r="B92" s="288"/>
      <c r="C92" s="288"/>
      <c r="D92" s="288"/>
      <c r="E92" s="288"/>
    </row>
    <row r="93" spans="2:10" ht="15.75" x14ac:dyDescent="0.25">
      <c r="B93" s="288"/>
      <c r="C93" s="288"/>
      <c r="D93" s="288"/>
      <c r="E93" s="288"/>
    </row>
    <row r="94" spans="2:10" ht="15.75" x14ac:dyDescent="0.25">
      <c r="B94" s="288"/>
      <c r="C94" s="288"/>
      <c r="D94" s="288"/>
      <c r="E94" s="288"/>
    </row>
    <row r="95" spans="2:10" ht="15.75" x14ac:dyDescent="0.25">
      <c r="B95" s="288"/>
      <c r="C95" s="288"/>
      <c r="D95" s="288"/>
      <c r="E95" s="288"/>
    </row>
    <row r="96" spans="2:10" ht="15.75" x14ac:dyDescent="0.25">
      <c r="B96" s="288"/>
      <c r="C96" s="288"/>
      <c r="D96" s="288"/>
      <c r="E96" s="288"/>
    </row>
    <row r="97" spans="2:5" ht="15.75" x14ac:dyDescent="0.25">
      <c r="B97" s="288"/>
      <c r="C97" s="288"/>
      <c r="D97" s="288"/>
      <c r="E97" s="288"/>
    </row>
    <row r="98" spans="2:5" ht="15.75" x14ac:dyDescent="0.25"/>
    <row r="99" spans="2:5" ht="15.75" x14ac:dyDescent="0.25"/>
    <row r="100" spans="2:5" ht="15.75" x14ac:dyDescent="0.25"/>
    <row r="101" spans="2:5" ht="15.75" x14ac:dyDescent="0.25"/>
    <row r="102" spans="2:5" ht="15.75" x14ac:dyDescent="0.25"/>
    <row r="103" spans="2:5" ht="15.75" x14ac:dyDescent="0.25"/>
    <row r="104" spans="2:5" ht="15.75" x14ac:dyDescent="0.25"/>
    <row r="105" spans="2:5" ht="15.75" x14ac:dyDescent="0.25"/>
    <row r="106" spans="2:5" ht="15.75" x14ac:dyDescent="0.25"/>
    <row r="107" spans="2:5" ht="15.75" x14ac:dyDescent="0.25"/>
    <row r="108" spans="2:5" ht="15.75" x14ac:dyDescent="0.25"/>
    <row r="109" spans="2:5" ht="15.75" x14ac:dyDescent="0.25"/>
    <row r="110" spans="2:5" ht="15.75" x14ac:dyDescent="0.25"/>
    <row r="111" spans="2:5" ht="15.75" x14ac:dyDescent="0.25"/>
    <row r="112" spans="2:5" ht="15.75" x14ac:dyDescent="0.25"/>
  </sheetData>
  <mergeCells count="20">
    <mergeCell ref="B23:J23"/>
    <mergeCell ref="B2:J2"/>
    <mergeCell ref="B3:J3"/>
    <mergeCell ref="B4:J4"/>
    <mergeCell ref="B5:J5"/>
    <mergeCell ref="B6:J6"/>
    <mergeCell ref="B7:J7"/>
    <mergeCell ref="B8:J8"/>
    <mergeCell ref="B10:J10"/>
    <mergeCell ref="B11:J11"/>
    <mergeCell ref="B12:J12"/>
    <mergeCell ref="B13:J13"/>
    <mergeCell ref="B68:J68"/>
    <mergeCell ref="B69:J69"/>
    <mergeCell ref="B24:D24"/>
    <mergeCell ref="B45:J45"/>
    <mergeCell ref="B63:J63"/>
    <mergeCell ref="B64:J64"/>
    <mergeCell ref="B66:J66"/>
    <mergeCell ref="B67:J67"/>
  </mergeCells>
  <dataValidations count="19">
    <dataValidation type="textLength" allowBlank="1" showInputMessage="1" showErrorMessage="1" errorTitle="Please do not edit these cells" error="Please do not edit these cells" sqref="B25">
      <formula1>10000</formula1>
      <formula2>50000</formula2>
    </dataValidation>
    <dataValidation allowBlank="1" showInputMessage="1" showErrorMessage="1" promptTitle="Registry URL" prompt="Please insert direct URL to the registry or agency" sqref="D25"/>
    <dataValidation allowBlank="1" showInputMessage="1" showErrorMessage="1" promptTitle="Name of register" prompt="Please input name of register or agency" sqref="C25"/>
    <dataValidation allowBlank="1" showInputMessage="1" showErrorMessage="1" promptTitle="Name of identifier" prompt="Please input name of identifier, such as &quot;Taxpayer Identification Number&quot; or similar." sqref="B25"/>
    <dataValidation allowBlank="1" showInputMessage="1" showErrorMessage="1" promptTitle="Company name" prompt="Input company name here._x000a__x000a_Please refrain from using acronyms, and input complete name." sqref="B28:B44"/>
    <dataValidation type="list" allowBlank="1" showInputMessage="1" showErrorMessage="1" sqref="C28:C44">
      <formula1>"&lt; Company type &gt;,State-owned enterprises &amp; public corporations,Private"</formula1>
    </dataValidation>
    <dataValidation allowBlank="1" showInputMessage="1" showErrorMessage="1" promptTitle="Identification #" prompt="Please input unique identification number, such as TIN, organisational number or similar" sqref="D28:D44"/>
    <dataValidation type="list" allowBlank="1" showInputMessage="1" showErrorMessage="1" promptTitle="Please select Sector" prompt="Please select the relevant sector of the company from the list" sqref="E28:E43">
      <formula1>Sector_list</formula1>
    </dataValidation>
    <dataValidation allowBlank="1" showInputMessage="1" showErrorMessage="1" promptTitle="Please insert commodities" prompt="Please insert the relevant commodities of the company here, separated by commas." sqref="F28:F43"/>
    <dataValidation errorStyle="warning" allowBlank="1" showInputMessage="1" showErrorMessage="1" errorTitle="URL " error="Please input a link in these cells" sqref="G28:H43"/>
    <dataValidation type="whole" allowBlank="1" showInputMessage="1" showErrorMessage="1" errorTitle="Do not edit - based on part 5" error="These cells will be filled automatically" promptTitle="Do not edit - based on part 5" prompt=" " sqref="K28:K43">
      <formula1>1</formula1>
      <formula2>2</formula2>
    </dataValidation>
    <dataValidation allowBlank="1" showInputMessage="1" showErrorMessage="1" promptTitle="Affiliated Companies" prompt="Please insert the relevant companies affiliated to the project here, separated by commas." sqref="B47:B48 B58"/>
    <dataValidation allowBlank="1" showInputMessage="1" showErrorMessage="1" promptTitle="Project name" prompt="Input project name here._x000a__x000a_Please refrain from using acronyms, and input complete name." sqref="B49:B57 B59:B60"/>
    <dataValidation allowBlank="1" showInputMessage="1" showErrorMessage="1" promptTitle="Reference number" prompt="Please input the reference number of the legal agreement: contract, licence, lease, concession..." sqref="C47:C61"/>
    <dataValidation type="list" allowBlank="1" showInputMessage="1" showErrorMessage="1" sqref="F47:F61">
      <formula1>Project_phases_list</formula1>
    </dataValidation>
    <dataValidation allowBlank="1" showInputMessage="1" showErrorMessage="1" promptTitle="Receiving government agency" prompt="Input the name of the government recipient here._x000a__x000a_Please refrain from using acronyms, and input complete name." sqref="B15:B21"/>
    <dataValidation type="list" allowBlank="1" showInputMessage="1" showErrorMessage="1" promptTitle="Government agency type" prompt="Choose type of government agency from the drop-down list._x000a_Please refrain from using custom types if possible." sqref="C15:C21">
      <formula1>Agency_type</formula1>
    </dataValidation>
    <dataValidation allowBlank="1" showInputMessage="1" showErrorMessage="1" promptTitle="Identification" prompt="Please input identification number for the reporting government entity, if applicable." sqref="D15:D21"/>
    <dataValidation type="textLength" allowBlank="1" showInputMessage="1" showErrorMessage="1" errorTitle="Do not edit - based on Part 4" error="These cells will be filled automatically" promptTitle="Do not edit - based on Part 4" prompt=" " sqref="G15:G21">
      <formula1>999999</formula1>
      <formula2>9999999</formula2>
    </dataValidation>
  </dataValidations>
  <hyperlinks>
    <hyperlink ref="G28" r:id="rId1" location="module-operation--kansanshi"/>
    <hyperlink ref="G29" r:id="rId2"/>
    <hyperlink ref="G30" r:id="rId3"/>
    <hyperlink ref="G31" r:id="rId4"/>
    <hyperlink ref="G32" r:id="rId5"/>
    <hyperlink ref="G35" r:id="rId6"/>
    <hyperlink ref="G43" r:id="rId7"/>
    <hyperlink ref="G41" r:id="rId8"/>
    <hyperlink ref="G36" r:id="rId9"/>
    <hyperlink ref="G37" r:id="rId10"/>
    <hyperlink ref="G38" r:id="rId11"/>
    <hyperlink ref="G39" r:id="rId12"/>
    <hyperlink ref="G40" r:id="rId13"/>
  </hyperlinks>
  <pageMargins left="0.25" right="0.25" top="0.75" bottom="0.75" header="0.3" footer="0.3"/>
  <pageSetup paperSize="8" fitToHeight="0" orientation="landscape" horizontalDpi="2400" verticalDpi="2400" r:id="rId14"/>
  <tableParts count="3">
    <tablePart r:id="rId15"/>
    <tablePart r:id="rId16"/>
    <tablePart r:id="rId17"/>
  </tableParts>
  <extLst>
    <ext xmlns:x14="http://schemas.microsoft.com/office/spreadsheetml/2009/9/main" uri="{CCE6A557-97BC-4b89-ADB6-D9C93CAAB3DF}">
      <x14:dataValidations xmlns:xm="http://schemas.microsoft.com/office/excel/2006/main" count="1">
        <x14:dataValidation type="list" allowBlank="1" showInputMessage="1" showErrorMessage="1" error="Invalid Entry" promptTitle="Currency" prompt="Please input currency according to 3-letter ISO currency code.">
          <x14:formula1>
            <xm:f>[4]Lists!#REF!</xm:f>
          </x14:formula1>
          <xm:sqref>J47:J61</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B1:O82"/>
  <sheetViews>
    <sheetView showGridLines="0" tabSelected="1" topLeftCell="A13" zoomScale="64" zoomScaleNormal="64" workbookViewId="0">
      <selection activeCell="F49" sqref="F49"/>
    </sheetView>
  </sheetViews>
  <sheetFormatPr defaultColWidth="8.5" defaultRowHeight="15.75" x14ac:dyDescent="0.3"/>
  <cols>
    <col min="1" max="1" width="2.5" style="101" customWidth="1"/>
    <col min="2" max="5" width="0" style="101" hidden="1" customWidth="1"/>
    <col min="6" max="6" width="50.5" style="101" customWidth="1"/>
    <col min="7" max="8" width="16.5" style="101" customWidth="1"/>
    <col min="9" max="9" width="19.875" style="101" customWidth="1"/>
    <col min="10" max="10" width="52.875" style="101" customWidth="1"/>
    <col min="11" max="11" width="15.5" style="101" bestFit="1" customWidth="1"/>
    <col min="12" max="12" width="2.5" style="101" customWidth="1"/>
    <col min="13" max="13" width="19.5" style="101" bestFit="1" customWidth="1"/>
    <col min="14" max="14" width="73.5" style="101" bestFit="1" customWidth="1"/>
    <col min="15" max="15" width="4" style="101" customWidth="1"/>
    <col min="16" max="16384" width="8.5" style="101"/>
  </cols>
  <sheetData>
    <row r="1" spans="6:14" s="5" customFormat="1" ht="15.75" hidden="1" customHeight="1" x14ac:dyDescent="0.25">
      <c r="F1" s="288"/>
      <c r="G1" s="288"/>
      <c r="H1" s="288"/>
      <c r="I1" s="288"/>
      <c r="J1" s="288"/>
      <c r="K1" s="288"/>
      <c r="L1" s="288"/>
      <c r="M1" s="288"/>
      <c r="N1" s="288"/>
    </row>
    <row r="2" spans="6:14" s="5" customFormat="1" hidden="1" x14ac:dyDescent="0.25">
      <c r="F2" s="102"/>
      <c r="G2" s="288"/>
      <c r="H2" s="102"/>
      <c r="I2" s="288"/>
      <c r="J2" s="102"/>
      <c r="K2" s="288"/>
      <c r="L2" s="288"/>
      <c r="M2" s="288"/>
      <c r="N2" s="288"/>
    </row>
    <row r="3" spans="6:14" s="5" customFormat="1" hidden="1" x14ac:dyDescent="0.25">
      <c r="F3" s="102"/>
      <c r="G3" s="288"/>
      <c r="H3" s="102"/>
      <c r="I3" s="288"/>
      <c r="J3" s="102"/>
      <c r="K3" s="288"/>
      <c r="L3" s="288"/>
      <c r="M3" s="288"/>
      <c r="N3" s="107" t="s">
        <v>292</v>
      </c>
    </row>
    <row r="4" spans="6:14" s="5" customFormat="1" hidden="1" x14ac:dyDescent="0.25">
      <c r="F4" s="102"/>
      <c r="G4" s="288"/>
      <c r="H4" s="102"/>
      <c r="I4" s="288"/>
      <c r="J4" s="102"/>
      <c r="K4" s="288"/>
      <c r="L4" s="288"/>
      <c r="M4" s="288"/>
      <c r="N4" s="107" t="str">
        <f>[1]Introduction!G4</f>
        <v>YYYY-MM-DD</v>
      </c>
    </row>
    <row r="5" spans="6:14" s="5" customFormat="1" hidden="1" x14ac:dyDescent="0.25">
      <c r="F5" s="288"/>
      <c r="G5" s="288"/>
      <c r="H5" s="288"/>
      <c r="I5" s="288"/>
      <c r="J5" s="288"/>
      <c r="K5" s="288"/>
      <c r="L5" s="288"/>
      <c r="M5" s="288"/>
      <c r="N5" s="288"/>
    </row>
    <row r="6" spans="6:14" s="5" customFormat="1" hidden="1" x14ac:dyDescent="0.25">
      <c r="F6" s="288"/>
      <c r="G6" s="288"/>
      <c r="H6" s="288"/>
      <c r="I6" s="288"/>
      <c r="J6" s="288"/>
      <c r="K6" s="288"/>
      <c r="L6" s="288"/>
      <c r="M6" s="288"/>
      <c r="N6" s="288"/>
    </row>
    <row r="7" spans="6:14" s="5" customFormat="1" x14ac:dyDescent="0.25">
      <c r="F7" s="288"/>
      <c r="G7" s="288"/>
      <c r="H7" s="288"/>
      <c r="I7" s="288"/>
      <c r="J7" s="288"/>
      <c r="K7" s="288"/>
      <c r="L7" s="288"/>
      <c r="M7" s="288"/>
      <c r="N7" s="288"/>
    </row>
    <row r="8" spans="6:14" s="5" customFormat="1" x14ac:dyDescent="0.25">
      <c r="F8" s="475" t="s">
        <v>293</v>
      </c>
      <c r="G8" s="475"/>
      <c r="H8" s="475"/>
      <c r="I8" s="475"/>
      <c r="J8" s="475"/>
      <c r="K8" s="475"/>
      <c r="L8" s="475"/>
      <c r="M8" s="475"/>
      <c r="N8" s="475"/>
    </row>
    <row r="9" spans="6:14" s="5" customFormat="1" ht="24" x14ac:dyDescent="0.25">
      <c r="F9" s="484" t="s">
        <v>35</v>
      </c>
      <c r="G9" s="484"/>
      <c r="H9" s="484"/>
      <c r="I9" s="484"/>
      <c r="J9" s="484"/>
      <c r="K9" s="484"/>
      <c r="L9" s="484"/>
      <c r="M9" s="484"/>
      <c r="N9" s="484"/>
    </row>
    <row r="10" spans="6:14" s="5" customFormat="1" x14ac:dyDescent="0.25">
      <c r="F10" s="490" t="s">
        <v>294</v>
      </c>
      <c r="G10" s="490"/>
      <c r="H10" s="490"/>
      <c r="I10" s="490"/>
      <c r="J10" s="490"/>
      <c r="K10" s="490"/>
      <c r="L10" s="490"/>
      <c r="M10" s="490"/>
      <c r="N10" s="490"/>
    </row>
    <row r="11" spans="6:14" s="5" customFormat="1" x14ac:dyDescent="0.25">
      <c r="F11" s="491" t="s">
        <v>295</v>
      </c>
      <c r="G11" s="491"/>
      <c r="H11" s="491"/>
      <c r="I11" s="491"/>
      <c r="J11" s="491"/>
      <c r="K11" s="491"/>
      <c r="L11" s="491"/>
      <c r="M11" s="491"/>
      <c r="N11" s="491"/>
    </row>
    <row r="12" spans="6:14" s="5" customFormat="1" x14ac:dyDescent="0.25">
      <c r="F12" s="491" t="s">
        <v>296</v>
      </c>
      <c r="G12" s="491"/>
      <c r="H12" s="491"/>
      <c r="I12" s="491"/>
      <c r="J12" s="491"/>
      <c r="K12" s="491"/>
      <c r="L12" s="491"/>
      <c r="M12" s="491"/>
      <c r="N12" s="491"/>
    </row>
    <row r="13" spans="6:14" s="5" customFormat="1" x14ac:dyDescent="0.25">
      <c r="F13" s="489" t="s">
        <v>297</v>
      </c>
      <c r="G13" s="489"/>
      <c r="H13" s="489"/>
      <c r="I13" s="489"/>
      <c r="J13" s="489"/>
      <c r="K13" s="489"/>
      <c r="L13" s="489"/>
      <c r="M13" s="489"/>
      <c r="N13" s="489"/>
    </row>
    <row r="14" spans="6:14" s="5" customFormat="1" x14ac:dyDescent="0.25">
      <c r="F14" s="495" t="s">
        <v>298</v>
      </c>
      <c r="G14" s="495"/>
      <c r="H14" s="495"/>
      <c r="I14" s="495"/>
      <c r="J14" s="495"/>
      <c r="K14" s="495"/>
      <c r="L14" s="495"/>
      <c r="M14" s="495"/>
      <c r="N14" s="495"/>
    </row>
    <row r="15" spans="6:14" s="5" customFormat="1" x14ac:dyDescent="0.25">
      <c r="F15" s="496" t="s">
        <v>299</v>
      </c>
      <c r="G15" s="496"/>
      <c r="H15" s="496"/>
      <c r="I15" s="496"/>
      <c r="J15" s="496"/>
      <c r="K15" s="496"/>
      <c r="L15" s="496"/>
      <c r="M15" s="496"/>
      <c r="N15" s="496"/>
    </row>
    <row r="16" spans="6:14" s="5" customFormat="1" x14ac:dyDescent="0.3">
      <c r="F16" s="492" t="s">
        <v>39</v>
      </c>
      <c r="G16" s="493"/>
      <c r="H16" s="493"/>
      <c r="I16" s="493"/>
      <c r="J16" s="493"/>
      <c r="K16" s="493"/>
      <c r="L16" s="493"/>
      <c r="M16" s="493"/>
      <c r="N16" s="493"/>
    </row>
    <row r="17" spans="2:15" s="5" customFormat="1" x14ac:dyDescent="0.25">
      <c r="B17" s="288"/>
      <c r="C17" s="288"/>
      <c r="D17" s="288"/>
      <c r="E17" s="288"/>
      <c r="F17" s="288"/>
      <c r="G17" s="288"/>
      <c r="H17" s="288"/>
      <c r="I17" s="288"/>
      <c r="J17" s="288"/>
      <c r="K17" s="288"/>
      <c r="L17" s="288"/>
      <c r="M17" s="288"/>
      <c r="N17" s="288"/>
      <c r="O17" s="288"/>
    </row>
    <row r="18" spans="2:15" s="5" customFormat="1" ht="24" x14ac:dyDescent="0.25">
      <c r="B18" s="288"/>
      <c r="C18" s="288"/>
      <c r="D18" s="288"/>
      <c r="E18" s="288"/>
      <c r="F18" s="477" t="s">
        <v>300</v>
      </c>
      <c r="G18" s="477"/>
      <c r="H18" s="477"/>
      <c r="I18" s="477"/>
      <c r="J18" s="477"/>
      <c r="K18" s="477"/>
      <c r="L18" s="288"/>
      <c r="M18" s="494" t="s">
        <v>301</v>
      </c>
      <c r="N18" s="494"/>
      <c r="O18" s="288"/>
    </row>
    <row r="19" spans="2:15" s="5" customFormat="1" ht="15.75" customHeight="1" x14ac:dyDescent="0.25">
      <c r="B19" s="288"/>
      <c r="C19" s="288"/>
      <c r="D19" s="288"/>
      <c r="E19" s="288"/>
      <c r="F19" s="288"/>
      <c r="G19" s="288"/>
      <c r="H19" s="288"/>
      <c r="I19" s="288"/>
      <c r="J19" s="288"/>
      <c r="K19" s="288"/>
      <c r="L19" s="288"/>
      <c r="M19" s="481" t="s">
        <v>302</v>
      </c>
      <c r="N19" s="481"/>
      <c r="O19" s="288"/>
    </row>
    <row r="20" spans="2:15" x14ac:dyDescent="0.3">
      <c r="F20" s="482" t="s">
        <v>303</v>
      </c>
      <c r="G20" s="482"/>
      <c r="H20" s="482"/>
      <c r="I20" s="482"/>
      <c r="J20" s="482"/>
      <c r="K20" s="483"/>
      <c r="M20" s="288"/>
      <c r="N20" s="288"/>
    </row>
    <row r="21" spans="2:15" ht="24" x14ac:dyDescent="0.3">
      <c r="B21" s="108" t="s">
        <v>304</v>
      </c>
      <c r="C21" s="108" t="s">
        <v>305</v>
      </c>
      <c r="D21" s="108" t="s">
        <v>306</v>
      </c>
      <c r="E21" s="108" t="s">
        <v>307</v>
      </c>
      <c r="F21" s="101" t="s">
        <v>308</v>
      </c>
      <c r="G21" s="101" t="s">
        <v>263</v>
      </c>
      <c r="H21" s="101" t="s">
        <v>309</v>
      </c>
      <c r="I21" s="101" t="s">
        <v>310</v>
      </c>
      <c r="J21" s="101" t="s">
        <v>311</v>
      </c>
      <c r="K21" s="288" t="s">
        <v>280</v>
      </c>
      <c r="M21" s="484" t="s">
        <v>312</v>
      </c>
      <c r="N21" s="484"/>
    </row>
    <row r="22" spans="2:15" ht="15.75" customHeight="1" x14ac:dyDescent="0.3">
      <c r="B22" s="108" t="str">
        <f>IFERROR(VLOOKUP(Government_revenues_table[[#This Row],[GFS Classification]],[1]!Table6_GFS_codes_classification[#Data],COLUMNS($F:F)+3,FALSE),"Do not enter data")</f>
        <v>Do not enter data</v>
      </c>
      <c r="C22" s="108" t="str">
        <f>IFERROR(VLOOKUP(Government_revenues_table[[#This Row],[GFS Classification]],[1]!Table6_GFS_codes_classification[#Data],COLUMNS($F:G)+3,FALSE),"Do not enter data")</f>
        <v>Do not enter data</v>
      </c>
      <c r="D22" s="108" t="str">
        <f>IFERROR(VLOOKUP(Government_revenues_table[[#This Row],[GFS Classification]],[1]!Table6_GFS_codes_classification[#Data],COLUMNS($F:H)+3,FALSE),"Do not enter data")</f>
        <v>Do not enter data</v>
      </c>
      <c r="E22" s="108" t="str">
        <f>IFERROR(VLOOKUP(Government_revenues_table[[#This Row],[GFS Classification]],[1]!Table6_GFS_codes_classification[#Data],COLUMNS($F:I)+3,FALSE),"Do not enter data")</f>
        <v>Do not enter data</v>
      </c>
      <c r="F22" s="335" t="s">
        <v>316</v>
      </c>
      <c r="G22" s="335" t="s">
        <v>70</v>
      </c>
      <c r="H22" s="335" t="s">
        <v>642</v>
      </c>
      <c r="I22" s="335" t="s">
        <v>562</v>
      </c>
      <c r="J22" s="345">
        <v>2241347.36</v>
      </c>
      <c r="K22" s="335" t="s">
        <v>537</v>
      </c>
      <c r="M22" s="485" t="s">
        <v>313</v>
      </c>
      <c r="N22" s="485"/>
    </row>
    <row r="23" spans="2:15" ht="15.75" customHeight="1" x14ac:dyDescent="0.3">
      <c r="B23" s="108" t="str">
        <f>IFERROR(VLOOKUP(Government_revenues_table[[#This Row],[GFS Classification]],[1]!Table6_GFS_codes_classification[#Data],COLUMNS($F:F)+3,FALSE),"Do not enter data")</f>
        <v>Do not enter data</v>
      </c>
      <c r="C23" s="108" t="str">
        <f>IFERROR(VLOOKUP(Government_revenues_table[[#This Row],[GFS Classification]],[1]!Table6_GFS_codes_classification[#Data],COLUMNS($F:G)+3,FALSE),"Do not enter data")</f>
        <v>Do not enter data</v>
      </c>
      <c r="D23" s="108" t="str">
        <f>IFERROR(VLOOKUP(Government_revenues_table[[#This Row],[GFS Classification]],[1]!Table6_GFS_codes_classification[#Data],COLUMNS($F:H)+3,FALSE),"Do not enter data")</f>
        <v>Do not enter data</v>
      </c>
      <c r="E23" s="108" t="str">
        <f>IFERROR(VLOOKUP(Government_revenues_table[[#This Row],[GFS Classification]],[1]!Table6_GFS_codes_classification[#Data],COLUMNS($F:I)+3,FALSE),"Do not enter data")</f>
        <v>Do not enter data</v>
      </c>
      <c r="F23" s="335" t="s">
        <v>317</v>
      </c>
      <c r="G23" s="335" t="s">
        <v>70</v>
      </c>
      <c r="H23" s="335" t="s">
        <v>643</v>
      </c>
      <c r="I23" s="335" t="s">
        <v>562</v>
      </c>
      <c r="J23" s="345">
        <v>810000</v>
      </c>
      <c r="K23" s="335" t="s">
        <v>537</v>
      </c>
      <c r="M23" s="485"/>
      <c r="N23" s="485"/>
    </row>
    <row r="24" spans="2:15" ht="15.75" customHeight="1" x14ac:dyDescent="0.3">
      <c r="B24" s="108" t="str">
        <f>IFERROR(VLOOKUP(Government_revenues_table[[#This Row],[GFS Classification]],[1]!Table6_GFS_codes_classification[#Data],COLUMNS($F:F)+3,FALSE),"Do not enter data")</f>
        <v>Do not enter data</v>
      </c>
      <c r="C24" s="108" t="str">
        <f>IFERROR(VLOOKUP(Government_revenues_table[[#This Row],[GFS Classification]],[1]!Table6_GFS_codes_classification[#Data],COLUMNS($F:G)+3,FALSE),"Do not enter data")</f>
        <v>Do not enter data</v>
      </c>
      <c r="D24" s="108" t="str">
        <f>IFERROR(VLOOKUP(Government_revenues_table[[#This Row],[GFS Classification]],[1]!Table6_GFS_codes_classification[#Data],COLUMNS($F:H)+3,FALSE),"Do not enter data")</f>
        <v>Do not enter data</v>
      </c>
      <c r="E24" s="108" t="str">
        <f>IFERROR(VLOOKUP(Government_revenues_table[[#This Row],[GFS Classification]],[1]!Table6_GFS_codes_classification[#Data],COLUMNS($F:I)+3,FALSE),"Do not enter data")</f>
        <v>Do not enter data</v>
      </c>
      <c r="F24" s="335" t="s">
        <v>317</v>
      </c>
      <c r="G24" s="335" t="s">
        <v>270</v>
      </c>
      <c r="H24" s="335" t="s">
        <v>644</v>
      </c>
      <c r="I24" s="335" t="s">
        <v>561</v>
      </c>
      <c r="J24" s="345">
        <v>5477560</v>
      </c>
      <c r="K24" s="335" t="s">
        <v>537</v>
      </c>
      <c r="M24" s="485"/>
      <c r="N24" s="485"/>
    </row>
    <row r="25" spans="2:15" ht="15.75" customHeight="1" x14ac:dyDescent="0.3">
      <c r="B25" s="108" t="str">
        <f>IFERROR(VLOOKUP(Government_revenues_table[[#This Row],[GFS Classification]],[1]!Table6_GFS_codes_classification[#Data],COLUMNS($F:F)+3,FALSE),"Do not enter data")</f>
        <v>Do not enter data</v>
      </c>
      <c r="C25" s="108" t="str">
        <f>IFERROR(VLOOKUP(Government_revenues_table[[#This Row],[GFS Classification]],[1]!Table6_GFS_codes_classification[#Data],COLUMNS($F:G)+3,FALSE),"Do not enter data")</f>
        <v>Do not enter data</v>
      </c>
      <c r="D25" s="108" t="str">
        <f>IFERROR(VLOOKUP(Government_revenues_table[[#This Row],[GFS Classification]],[1]!Table6_GFS_codes_classification[#Data],COLUMNS($F:H)+3,FALSE),"Do not enter data")</f>
        <v>Do not enter data</v>
      </c>
      <c r="E25" s="108" t="str">
        <f>IFERROR(VLOOKUP(Government_revenues_table[[#This Row],[GFS Classification]],[1]!Table6_GFS_codes_classification[#Data],COLUMNS($F:I)+3,FALSE),"Do not enter data")</f>
        <v>Do not enter data</v>
      </c>
      <c r="F25" s="335" t="s">
        <v>317</v>
      </c>
      <c r="G25" s="335" t="s">
        <v>270</v>
      </c>
      <c r="H25" s="335" t="s">
        <v>645</v>
      </c>
      <c r="I25" s="335" t="s">
        <v>561</v>
      </c>
      <c r="J25" s="345">
        <v>900</v>
      </c>
      <c r="K25" s="335" t="s">
        <v>537</v>
      </c>
      <c r="M25" s="485"/>
      <c r="N25" s="485"/>
    </row>
    <row r="26" spans="2:15" ht="15.75" customHeight="1" x14ac:dyDescent="0.3">
      <c r="B26" s="108" t="str">
        <f>IFERROR(VLOOKUP(Government_revenues_table[[#This Row],[GFS Classification]],[1]!Table6_GFS_codes_classification[#Data],COLUMNS($F:F)+3,FALSE),"Do not enter data")</f>
        <v>Do not enter data</v>
      </c>
      <c r="C26" s="108" t="str">
        <f>IFERROR(VLOOKUP(Government_revenues_table[[#This Row],[GFS Classification]],[1]!Table6_GFS_codes_classification[#Data],COLUMNS($F:G)+3,FALSE),"Do not enter data")</f>
        <v>Do not enter data</v>
      </c>
      <c r="D26" s="108" t="str">
        <f>IFERROR(VLOOKUP(Government_revenues_table[[#This Row],[GFS Classification]],[1]!Table6_GFS_codes_classification[#Data],COLUMNS($F:H)+3,FALSE),"Do not enter data")</f>
        <v>Do not enter data</v>
      </c>
      <c r="E26" s="108" t="str">
        <f>IFERROR(VLOOKUP(Government_revenues_table[[#This Row],[GFS Classification]],[1]!Table6_GFS_codes_classification[#Data],COLUMNS($F:I)+3,FALSE),"Do not enter data")</f>
        <v>Do not enter data</v>
      </c>
      <c r="F26" s="335" t="s">
        <v>316</v>
      </c>
      <c r="G26" s="335" t="s">
        <v>270</v>
      </c>
      <c r="H26" s="335" t="s">
        <v>642</v>
      </c>
      <c r="I26" s="335" t="s">
        <v>561</v>
      </c>
      <c r="J26" s="345">
        <v>35109345.756999999</v>
      </c>
      <c r="K26" s="335" t="s">
        <v>537</v>
      </c>
      <c r="M26" s="485"/>
      <c r="N26" s="485"/>
    </row>
    <row r="27" spans="2:15" x14ac:dyDescent="0.3">
      <c r="B27" s="108" t="str">
        <f>IFERROR(VLOOKUP(Government_revenues_table[[#This Row],[GFS Classification]],[1]!Table6_GFS_codes_classification[#Data],COLUMNS($F:F)+3,FALSE),"Do not enter data")</f>
        <v>Do not enter data</v>
      </c>
      <c r="C27" s="108" t="str">
        <f>IFERROR(VLOOKUP(Government_revenues_table[[#This Row],[GFS Classification]],[1]!Table6_GFS_codes_classification[#Data],COLUMNS($F:G)+3,FALSE),"Do not enter data")</f>
        <v>Do not enter data</v>
      </c>
      <c r="D27" s="108" t="str">
        <f>IFERROR(VLOOKUP(Government_revenues_table[[#This Row],[GFS Classification]],[1]!Table6_GFS_codes_classification[#Data],COLUMNS($F:H)+3,FALSE),"Do not enter data")</f>
        <v>Do not enter data</v>
      </c>
      <c r="E27" s="108" t="str">
        <f>IFERROR(VLOOKUP(Government_revenues_table[[#This Row],[GFS Classification]],[1]!Table6_GFS_codes_classification[#Data],COLUMNS($F:I)+3,FALSE),"Do not enter data")</f>
        <v>Do not enter data</v>
      </c>
      <c r="F27" s="335" t="s">
        <v>317</v>
      </c>
      <c r="G27" s="335" t="s">
        <v>270</v>
      </c>
      <c r="H27" s="344" t="s">
        <v>646</v>
      </c>
      <c r="I27" s="335" t="s">
        <v>561</v>
      </c>
      <c r="J27" s="345">
        <v>403230</v>
      </c>
      <c r="K27" s="335" t="s">
        <v>537</v>
      </c>
      <c r="M27" s="480" t="s">
        <v>319</v>
      </c>
      <c r="N27" s="480"/>
    </row>
    <row r="28" spans="2:15" x14ac:dyDescent="0.3">
      <c r="B28" s="108" t="str">
        <f>IFERROR(VLOOKUP(Government_revenues_table[[#This Row],[GFS Classification]],[1]!Table6_GFS_codes_classification[#Data],COLUMNS($F:F)+3,FALSE),"Do not enter data")</f>
        <v>Do not enter data</v>
      </c>
      <c r="C28" s="108" t="str">
        <f>IFERROR(VLOOKUP(Government_revenues_table[[#This Row],[GFS Classification]],[1]!Table6_GFS_codes_classification[#Data],COLUMNS($F:G)+3,FALSE),"Do not enter data")</f>
        <v>Do not enter data</v>
      </c>
      <c r="D28" s="108" t="str">
        <f>IFERROR(VLOOKUP(Government_revenues_table[[#This Row],[GFS Classification]],[1]!Table6_GFS_codes_classification[#Data],COLUMNS($F:H)+3,FALSE),"Do not enter data")</f>
        <v>Do not enter data</v>
      </c>
      <c r="E28" s="108" t="str">
        <f>IFERROR(VLOOKUP(Government_revenues_table[[#This Row],[GFS Classification]],[1]!Table6_GFS_codes_classification[#Data],COLUMNS($F:I)+3,FALSE),"Do not enter data")</f>
        <v>Do not enter data</v>
      </c>
      <c r="F28" s="335" t="s">
        <v>321</v>
      </c>
      <c r="G28" s="335" t="s">
        <v>270</v>
      </c>
      <c r="H28" s="344" t="s">
        <v>647</v>
      </c>
      <c r="I28" s="335" t="s">
        <v>561</v>
      </c>
      <c r="J28" s="345">
        <v>249125</v>
      </c>
      <c r="K28" s="335" t="s">
        <v>537</v>
      </c>
      <c r="M28" s="480" t="s">
        <v>320</v>
      </c>
      <c r="N28" s="480"/>
    </row>
    <row r="29" spans="2:15" ht="16.5" thickBot="1" x14ac:dyDescent="0.35">
      <c r="B29" s="108" t="str">
        <f>IFERROR(VLOOKUP(Government_revenues_table[[#This Row],[GFS Classification]],[1]!Table6_GFS_codes_classification[#Data],COLUMNS($F:F)+3,FALSE),"Do not enter data")</f>
        <v>Do not enter data</v>
      </c>
      <c r="C29" s="108" t="str">
        <f>IFERROR(VLOOKUP(Government_revenues_table[[#This Row],[GFS Classification]],[1]!Table6_GFS_codes_classification[#Data],COLUMNS($F:G)+3,FALSE),"Do not enter data")</f>
        <v>Do not enter data</v>
      </c>
      <c r="D29" s="108" t="str">
        <f>IFERROR(VLOOKUP(Government_revenues_table[[#This Row],[GFS Classification]],[1]!Table6_GFS_codes_classification[#Data],COLUMNS($F:H)+3,FALSE),"Do not enter data")</f>
        <v>Do not enter data</v>
      </c>
      <c r="E29" s="108" t="str">
        <f>IFERROR(VLOOKUP(Government_revenues_table[[#This Row],[GFS Classification]],[1]!Table6_GFS_codes_classification[#Data],COLUMNS($F:I)+3,FALSE),"Do not enter data")</f>
        <v>Do not enter data</v>
      </c>
      <c r="F29" s="335" t="s">
        <v>318</v>
      </c>
      <c r="G29" s="335" t="s">
        <v>270</v>
      </c>
      <c r="H29" s="344" t="s">
        <v>563</v>
      </c>
      <c r="I29" s="335" t="s">
        <v>563</v>
      </c>
      <c r="J29" s="345">
        <v>1235122.5900000001</v>
      </c>
      <c r="K29" s="335" t="s">
        <v>537</v>
      </c>
      <c r="M29" s="110"/>
      <c r="N29" s="110"/>
    </row>
    <row r="30" spans="2:15" x14ac:dyDescent="0.3">
      <c r="B30" s="108" t="str">
        <f>IFERROR(VLOOKUP(Government_revenues_table[[#This Row],[GFS Classification]],[1]!Table6_GFS_codes_classification[#Data],COLUMNS($F:F)+3,FALSE),"Do not enter data")</f>
        <v>Do not enter data</v>
      </c>
      <c r="C30" s="108" t="str">
        <f>IFERROR(VLOOKUP(Government_revenues_table[[#This Row],[GFS Classification]],[1]!Table6_GFS_codes_classification[#Data],COLUMNS($F:G)+3,FALSE),"Do not enter data")</f>
        <v>Do not enter data</v>
      </c>
      <c r="D30" s="108" t="str">
        <f>IFERROR(VLOOKUP(Government_revenues_table[[#This Row],[GFS Classification]],[1]!Table6_GFS_codes_classification[#Data],COLUMNS($F:H)+3,FALSE),"Do not enter data")</f>
        <v>Do not enter data</v>
      </c>
      <c r="E30" s="108" t="str">
        <f>IFERROR(VLOOKUP(Government_revenues_table[[#This Row],[GFS Classification]],[1]!Table6_GFS_codes_classification[#Data],COLUMNS($F:I)+3,FALSE),"Do not enter data")</f>
        <v>Do not enter data</v>
      </c>
      <c r="F30" s="335" t="s">
        <v>634</v>
      </c>
      <c r="G30" s="335" t="s">
        <v>270</v>
      </c>
      <c r="H30" s="344" t="s">
        <v>648</v>
      </c>
      <c r="I30" s="335" t="s">
        <v>561</v>
      </c>
      <c r="J30" s="345">
        <v>2037.64</v>
      </c>
      <c r="K30" s="335" t="s">
        <v>537</v>
      </c>
    </row>
    <row r="31" spans="2:15" x14ac:dyDescent="0.3">
      <c r="B31" s="108" t="str">
        <f>IFERROR(VLOOKUP(Government_revenues_table[[#This Row],[GFS Classification]],[1]!Table6_GFS_codes_classification[#Data],COLUMNS($F:F)+3,FALSE),"Do not enter data")</f>
        <v>Do not enter data</v>
      </c>
      <c r="C31" s="108" t="str">
        <f>IFERROR(VLOOKUP(Government_revenues_table[[#This Row],[GFS Classification]],[1]!Table6_GFS_codes_classification[#Data],COLUMNS($F:G)+3,FALSE),"Do not enter data")</f>
        <v>Do not enter data</v>
      </c>
      <c r="D31" s="108" t="str">
        <f>IFERROR(VLOOKUP(Government_revenues_table[[#This Row],[GFS Classification]],[1]!Table6_GFS_codes_classification[#Data],COLUMNS($F:H)+3,FALSE),"Do not enter data")</f>
        <v>Do not enter data</v>
      </c>
      <c r="E31" s="108" t="str">
        <f>IFERROR(VLOOKUP(Government_revenues_table[[#This Row],[GFS Classification]],[1]!Table6_GFS_codes_classification[#Data],COLUMNS($F:I)+3,FALSE),"Do not enter data")</f>
        <v>Do not enter data</v>
      </c>
      <c r="F31" s="335" t="s">
        <v>317</v>
      </c>
      <c r="G31" s="335" t="s">
        <v>270</v>
      </c>
      <c r="H31" s="344" t="s">
        <v>649</v>
      </c>
      <c r="I31" s="335" t="s">
        <v>561</v>
      </c>
      <c r="J31" s="345">
        <v>7200</v>
      </c>
      <c r="K31" s="335" t="s">
        <v>537</v>
      </c>
    </row>
    <row r="32" spans="2:15" x14ac:dyDescent="0.3">
      <c r="B32" s="108" t="str">
        <f>IFERROR(VLOOKUP(Government_revenues_table[[#This Row],[GFS Classification]],[1]!Table6_GFS_codes_classification[#Data],COLUMNS($F:F)+3,FALSE),"Do not enter data")</f>
        <v>Do not enter data</v>
      </c>
      <c r="C32" s="108" t="str">
        <f>IFERROR(VLOOKUP(Government_revenues_table[[#This Row],[GFS Classification]],[1]!Table6_GFS_codes_classification[#Data],COLUMNS($F:G)+3,FALSE),"Do not enter data")</f>
        <v>Do not enter data</v>
      </c>
      <c r="D32" s="108" t="str">
        <f>IFERROR(VLOOKUP(Government_revenues_table[[#This Row],[GFS Classification]],[1]!Table6_GFS_codes_classification[#Data],COLUMNS($F:H)+3,FALSE),"Do not enter data")</f>
        <v>Do not enter data</v>
      </c>
      <c r="E32" s="108" t="str">
        <f>IFERROR(VLOOKUP(Government_revenues_table[[#This Row],[GFS Classification]],[1]!Table6_GFS_codes_classification[#Data],COLUMNS($F:I)+3,FALSE),"Do not enter data")</f>
        <v>Do not enter data</v>
      </c>
      <c r="F32" s="335" t="s">
        <v>635</v>
      </c>
      <c r="G32" s="335" t="s">
        <v>270</v>
      </c>
      <c r="H32" s="344" t="s">
        <v>650</v>
      </c>
      <c r="I32" s="335" t="s">
        <v>561</v>
      </c>
      <c r="J32" s="345">
        <v>22800</v>
      </c>
      <c r="K32" s="335" t="s">
        <v>537</v>
      </c>
    </row>
    <row r="33" spans="2:11" x14ac:dyDescent="0.3">
      <c r="B33" s="108" t="str">
        <f>IFERROR(VLOOKUP(Government_revenues_table[[#This Row],[GFS Classification]],[1]!Table6_GFS_codes_classification[#Data],COLUMNS($F:F)+3,FALSE),"Do not enter data")</f>
        <v>Do not enter data</v>
      </c>
      <c r="C33" s="108" t="str">
        <f>IFERROR(VLOOKUP(Government_revenues_table[[#This Row],[GFS Classification]],[1]!Table6_GFS_codes_classification[#Data],COLUMNS($F:G)+3,FALSE),"Do not enter data")</f>
        <v>Do not enter data</v>
      </c>
      <c r="D33" s="108" t="str">
        <f>IFERROR(VLOOKUP(Government_revenues_table[[#This Row],[GFS Classification]],[1]!Table6_GFS_codes_classification[#Data],COLUMNS($F:H)+3,FALSE),"Do not enter data")</f>
        <v>Do not enter data</v>
      </c>
      <c r="E33" s="108" t="str">
        <f>IFERROR(VLOOKUP(Government_revenues_table[[#This Row],[GFS Classification]],[1]!Table6_GFS_codes_classification[#Data],COLUMNS($F:I)+3,FALSE),"Do not enter data")</f>
        <v>Do not enter data</v>
      </c>
      <c r="F33" s="335" t="s">
        <v>636</v>
      </c>
      <c r="G33" s="335" t="s">
        <v>270</v>
      </c>
      <c r="H33" s="335" t="s">
        <v>651</v>
      </c>
      <c r="I33" s="335" t="s">
        <v>561</v>
      </c>
      <c r="J33" s="345">
        <v>10800</v>
      </c>
      <c r="K33" s="335" t="s">
        <v>537</v>
      </c>
    </row>
    <row r="34" spans="2:11" x14ac:dyDescent="0.3">
      <c r="B34" s="108" t="str">
        <f>IFERROR(VLOOKUP(Government_revenues_table[[#This Row],[GFS Classification]],[1]!Table6_GFS_codes_classification[#Data],COLUMNS($F:F)+3,FALSE),"Do not enter data")</f>
        <v>Do not enter data</v>
      </c>
      <c r="C34" s="108" t="str">
        <f>IFERROR(VLOOKUP(Government_revenues_table[[#This Row],[GFS Classification]],[1]!Table6_GFS_codes_classification[#Data],COLUMNS($F:G)+3,FALSE),"Do not enter data")</f>
        <v>Do not enter data</v>
      </c>
      <c r="D34" s="108" t="str">
        <f>IFERROR(VLOOKUP(Government_revenues_table[[#This Row],[GFS Classification]],[1]!Table6_GFS_codes_classification[#Data],COLUMNS($F:H)+3,FALSE),"Do not enter data")</f>
        <v>Do not enter data</v>
      </c>
      <c r="E34" s="108" t="str">
        <f>IFERROR(VLOOKUP(Government_revenues_table[[#This Row],[GFS Classification]],[1]!Table6_GFS_codes_classification[#Data],COLUMNS($F:I)+3,FALSE),"Do not enter data")</f>
        <v>Do not enter data</v>
      </c>
      <c r="F34" s="335" t="s">
        <v>314</v>
      </c>
      <c r="G34" s="335" t="s">
        <v>270</v>
      </c>
      <c r="H34" s="335" t="s">
        <v>652</v>
      </c>
      <c r="I34" s="335" t="s">
        <v>558</v>
      </c>
      <c r="J34" s="346">
        <v>2002918240.24</v>
      </c>
      <c r="K34" s="335" t="s">
        <v>537</v>
      </c>
    </row>
    <row r="35" spans="2:11" x14ac:dyDescent="0.3">
      <c r="B35" s="113" t="str">
        <f>IFERROR(VLOOKUP(Government_revenues_table[[#This Row],[GFS Classification]],[1]!Table6_GFS_codes_classification[#Data],COLUMNS($F:F)+3,FALSE),"Do not enter data")</f>
        <v>Do not enter data</v>
      </c>
      <c r="C35" s="113" t="str">
        <f>IFERROR(VLOOKUP(Government_revenues_table[[#This Row],[GFS Classification]],[1]!Table6_GFS_codes_classification[#Data],COLUMNS($F:G)+3,FALSE),"Do not enter data")</f>
        <v>Do not enter data</v>
      </c>
      <c r="D35" s="113" t="str">
        <f>IFERROR(VLOOKUP(Government_revenues_table[[#This Row],[GFS Classification]],[1]!Table6_GFS_codes_classification[#Data],COLUMNS($F:H)+3,FALSE),"Do not enter data")</f>
        <v>Do not enter data</v>
      </c>
      <c r="E35" s="113" t="str">
        <f>IFERROR(VLOOKUP(Government_revenues_table[[#This Row],[GFS Classification]],[1]!Table6_GFS_codes_classification[#Data],COLUMNS($F:I)+3,FALSE),"Do not enter data")</f>
        <v>Do not enter data</v>
      </c>
      <c r="F35" s="335" t="s">
        <v>316</v>
      </c>
      <c r="G35" s="335" t="s">
        <v>270</v>
      </c>
      <c r="H35" s="335" t="s">
        <v>653</v>
      </c>
      <c r="I35" s="335" t="s">
        <v>558</v>
      </c>
      <c r="J35" s="346">
        <v>4201013264.6999946</v>
      </c>
      <c r="K35" s="335" t="s">
        <v>537</v>
      </c>
    </row>
    <row r="36" spans="2:11" x14ac:dyDescent="0.3">
      <c r="B36" s="108" t="str">
        <f>IFERROR(VLOOKUP(Government_revenues_table[[#This Row],[GFS Classification]],[1]!Table6_GFS_codes_classification[#Data],COLUMNS($F:F)+3,FALSE),"Do not enter data")</f>
        <v>Do not enter data</v>
      </c>
      <c r="C36" s="108" t="str">
        <f>IFERROR(VLOOKUP(Government_revenues_table[[#This Row],[GFS Classification]],[1]!Table6_GFS_codes_classification[#Data],COLUMNS($F:G)+3,FALSE),"Do not enter data")</f>
        <v>Do not enter data</v>
      </c>
      <c r="D36" s="108" t="str">
        <f>IFERROR(VLOOKUP(Government_revenues_table[[#This Row],[GFS Classification]],[1]!Table6_GFS_codes_classification[#Data],COLUMNS($F:H)+3,FALSE),"Do not enter data")</f>
        <v>Do not enter data</v>
      </c>
      <c r="E36" s="108" t="str">
        <f>IFERROR(VLOOKUP(Government_revenues_table[[#This Row],[GFS Classification]],[1]!Table6_GFS_codes_classification[#Data],COLUMNS($F:I)+3,FALSE),"Do not enter data")</f>
        <v>Do not enter data</v>
      </c>
      <c r="F36" s="335" t="s">
        <v>637</v>
      </c>
      <c r="G36" s="335" t="s">
        <v>270</v>
      </c>
      <c r="H36" s="335" t="s">
        <v>654</v>
      </c>
      <c r="I36" s="335" t="s">
        <v>558</v>
      </c>
      <c r="J36" s="346">
        <v>3203087547.7299991</v>
      </c>
      <c r="K36" s="335" t="s">
        <v>537</v>
      </c>
    </row>
    <row r="37" spans="2:11" x14ac:dyDescent="0.3">
      <c r="B37" s="108" t="str">
        <f>IFERROR(VLOOKUP(Government_revenues_table[[#This Row],[GFS Classification]],[1]!Table6_GFS_codes_classification[#Data],COLUMNS($F:F)+3,FALSE),"Do not enter data")</f>
        <v>Do not enter data</v>
      </c>
      <c r="C37" s="108" t="str">
        <f>IFERROR(VLOOKUP(Government_revenues_table[[#This Row],[GFS Classification]],[1]!Table6_GFS_codes_classification[#Data],COLUMNS($F:G)+3,FALSE),"Do not enter data")</f>
        <v>Do not enter data</v>
      </c>
      <c r="D37" s="108" t="str">
        <f>IFERROR(VLOOKUP(Government_revenues_table[[#This Row],[GFS Classification]],[1]!Table6_GFS_codes_classification[#Data],COLUMNS($F:H)+3,FALSE),"Do not enter data")</f>
        <v>Do not enter data</v>
      </c>
      <c r="E37" s="108" t="str">
        <f>IFERROR(VLOOKUP(Government_revenues_table[[#This Row],[GFS Classification]],[1]!Table6_GFS_codes_classification[#Data],COLUMNS($F:I)+3,FALSE),"Do not enter data")</f>
        <v>Do not enter data</v>
      </c>
      <c r="F37" s="335" t="s">
        <v>314</v>
      </c>
      <c r="G37" s="335" t="s">
        <v>270</v>
      </c>
      <c r="H37" s="335" t="s">
        <v>315</v>
      </c>
      <c r="I37" s="335" t="s">
        <v>558</v>
      </c>
      <c r="J37" s="346">
        <v>989631864.18999839</v>
      </c>
      <c r="K37" s="335" t="s">
        <v>537</v>
      </c>
    </row>
    <row r="38" spans="2:11" x14ac:dyDescent="0.3">
      <c r="B38" s="108" t="str">
        <f>IFERROR(VLOOKUP(Government_revenues_table[[#This Row],[GFS Classification]],[1]!Table6_GFS_codes_classification[#Data],COLUMNS($F:F)+3,FALSE),"Do not enter data")</f>
        <v>Do not enter data</v>
      </c>
      <c r="C38" s="108" t="str">
        <f>IFERROR(VLOOKUP(Government_revenues_table[[#This Row],[GFS Classification]],[1]!Table6_GFS_codes_classification[#Data],COLUMNS($F:G)+3,FALSE),"Do not enter data")</f>
        <v>Do not enter data</v>
      </c>
      <c r="D38" s="108" t="str">
        <f>IFERROR(VLOOKUP(Government_revenues_table[[#This Row],[GFS Classification]],[1]!Table6_GFS_codes_classification[#Data],COLUMNS($F:H)+3,FALSE),"Do not enter data")</f>
        <v>Do not enter data</v>
      </c>
      <c r="E38" s="108" t="str">
        <f>IFERROR(VLOOKUP(Government_revenues_table[[#This Row],[GFS Classification]],[1]!Table6_GFS_codes_classification[#Data],COLUMNS($F:I)+3,FALSE),"Do not enter data")</f>
        <v>Do not enter data</v>
      </c>
      <c r="F38" s="335" t="s">
        <v>314</v>
      </c>
      <c r="G38" s="335" t="s">
        <v>270</v>
      </c>
      <c r="H38" s="344" t="s">
        <v>655</v>
      </c>
      <c r="I38" s="335" t="s">
        <v>558</v>
      </c>
      <c r="J38" s="346">
        <v>2032763902.9200001</v>
      </c>
      <c r="K38" s="335" t="s">
        <v>537</v>
      </c>
    </row>
    <row r="39" spans="2:11" x14ac:dyDescent="0.3">
      <c r="B39" s="108" t="str">
        <f>IFERROR(VLOOKUP(Government_revenues_table[[#This Row],[GFS Classification]],[1]!Table6_GFS_codes_classification[#Data],COLUMNS($F:F)+3,FALSE),"Do not enter data")</f>
        <v>Do not enter data</v>
      </c>
      <c r="C39" s="108" t="str">
        <f>IFERROR(VLOOKUP(Government_revenues_table[[#This Row],[GFS Classification]],[1]!Table6_GFS_codes_classification[#Data],COLUMNS($F:G)+3,FALSE),"Do not enter data")</f>
        <v>Do not enter data</v>
      </c>
      <c r="D39" s="108" t="str">
        <f>IFERROR(VLOOKUP(Government_revenues_table[[#This Row],[GFS Classification]],[1]!Table6_GFS_codes_classification[#Data],COLUMNS($F:H)+3,FALSE),"Do not enter data")</f>
        <v>Do not enter data</v>
      </c>
      <c r="E39" s="108" t="str">
        <f>IFERROR(VLOOKUP(Government_revenues_table[[#This Row],[GFS Classification]],[1]!Table6_GFS_codes_classification[#Data],COLUMNS($F:I)+3,FALSE),"Do not enter data")</f>
        <v>Do not enter data</v>
      </c>
      <c r="F39" s="335" t="s">
        <v>635</v>
      </c>
      <c r="G39" s="335" t="s">
        <v>270</v>
      </c>
      <c r="H39" s="335" t="s">
        <v>656</v>
      </c>
      <c r="I39" s="335" t="s">
        <v>558</v>
      </c>
      <c r="J39" s="346">
        <v>1205859767.3700006</v>
      </c>
      <c r="K39" s="335" t="s">
        <v>537</v>
      </c>
    </row>
    <row r="40" spans="2:11" x14ac:dyDescent="0.3">
      <c r="B40" s="108" t="str">
        <f>IFERROR(VLOOKUP(Government_revenues_table[[#This Row],[GFS Classification]],[1]!Table6_GFS_codes_classification[#Data],COLUMNS($F:F)+3,FALSE),"Do not enter data")</f>
        <v>Do not enter data</v>
      </c>
      <c r="C40" s="108" t="str">
        <f>IFERROR(VLOOKUP(Government_revenues_table[[#This Row],[GFS Classification]],[1]!Table6_GFS_codes_classification[#Data],COLUMNS($F:G)+3,FALSE),"Do not enter data")</f>
        <v>Do not enter data</v>
      </c>
      <c r="D40" s="108" t="str">
        <f>IFERROR(VLOOKUP(Government_revenues_table[[#This Row],[GFS Classification]],[1]!Table6_GFS_codes_classification[#Data],COLUMNS($F:H)+3,FALSE),"Do not enter data")</f>
        <v>Do not enter data</v>
      </c>
      <c r="E40" s="108" t="str">
        <f>IFERROR(VLOOKUP(Government_revenues_table[[#This Row],[GFS Classification]],[1]!Table6_GFS_codes_classification[#Data],COLUMNS($F:I)+3,FALSE),"Do not enter data")</f>
        <v>Do not enter data</v>
      </c>
      <c r="F40" s="335" t="s">
        <v>638</v>
      </c>
      <c r="G40" s="335" t="s">
        <v>270</v>
      </c>
      <c r="H40" s="335" t="s">
        <v>657</v>
      </c>
      <c r="I40" s="335" t="s">
        <v>558</v>
      </c>
      <c r="J40" s="346">
        <v>5764671.9999999991</v>
      </c>
      <c r="K40" s="335" t="s">
        <v>537</v>
      </c>
    </row>
    <row r="41" spans="2:11" x14ac:dyDescent="0.3">
      <c r="B41" s="108" t="str">
        <f>IFERROR(VLOOKUP(Government_revenues_table[[#This Row],[GFS Classification]],[1]!Table6_GFS_codes_classification[#Data],COLUMNS($F:F)+3,FALSE),"Do not enter data")</f>
        <v>Do not enter data</v>
      </c>
      <c r="C41" s="108" t="str">
        <f>IFERROR(VLOOKUP(Government_revenues_table[[#This Row],[GFS Classification]],[1]!Table6_GFS_codes_classification[#Data],COLUMNS($F:G)+3,FALSE),"Do not enter data")</f>
        <v>Do not enter data</v>
      </c>
      <c r="D41" s="108" t="str">
        <f>IFERROR(VLOOKUP(Government_revenues_table[[#This Row],[GFS Classification]],[1]!Table6_GFS_codes_classification[#Data],COLUMNS($F:H)+3,FALSE),"Do not enter data")</f>
        <v>Do not enter data</v>
      </c>
      <c r="E41" s="108" t="str">
        <f>IFERROR(VLOOKUP(Government_revenues_table[[#This Row],[GFS Classification]],[1]!Table6_GFS_codes_classification[#Data],COLUMNS($F:I)+3,FALSE),"Do not enter data")</f>
        <v>Do not enter data</v>
      </c>
      <c r="F41" s="335" t="s">
        <v>639</v>
      </c>
      <c r="G41" s="335" t="s">
        <v>270</v>
      </c>
      <c r="H41" s="335" t="s">
        <v>658</v>
      </c>
      <c r="I41" s="335" t="s">
        <v>558</v>
      </c>
      <c r="J41" s="346">
        <v>29541437.579999994</v>
      </c>
      <c r="K41" s="335" t="s">
        <v>537</v>
      </c>
    </row>
    <row r="42" spans="2:11" x14ac:dyDescent="0.3">
      <c r="B42" s="108" t="str">
        <f>IFERROR(VLOOKUP(Government_revenues_table[[#This Row],[GFS Classification]],[1]!Table6_GFS_codes_classification[#Data],COLUMNS($F:F)+3,FALSE),"Do not enter data")</f>
        <v>Do not enter data</v>
      </c>
      <c r="C42" s="108" t="str">
        <f>IFERROR(VLOOKUP(Government_revenues_table[[#This Row],[GFS Classification]],[1]!Table6_GFS_codes_classification[#Data],COLUMNS($F:G)+3,FALSE),"Do not enter data")</f>
        <v>Do not enter data</v>
      </c>
      <c r="D42" s="108" t="str">
        <f>IFERROR(VLOOKUP(Government_revenues_table[[#This Row],[GFS Classification]],[1]!Table6_GFS_codes_classification[#Data],COLUMNS($F:H)+3,FALSE),"Do not enter data")</f>
        <v>Do not enter data</v>
      </c>
      <c r="E42" s="108" t="str">
        <f>IFERROR(VLOOKUP(Government_revenues_table[[#This Row],[GFS Classification]],[1]!Table6_GFS_codes_classification[#Data],COLUMNS($F:I)+3,FALSE),"Do not enter data")</f>
        <v>Do not enter data</v>
      </c>
      <c r="F42" s="335" t="s">
        <v>638</v>
      </c>
      <c r="G42" s="335" t="s">
        <v>270</v>
      </c>
      <c r="H42" s="335" t="s">
        <v>659</v>
      </c>
      <c r="I42" s="335" t="s">
        <v>558</v>
      </c>
      <c r="J42" s="346">
        <v>188055303.28000006</v>
      </c>
      <c r="K42" s="335" t="s">
        <v>537</v>
      </c>
    </row>
    <row r="43" spans="2:11" x14ac:dyDescent="0.3">
      <c r="B43" s="108" t="str">
        <f>IFERROR(VLOOKUP(Government_revenues_table[[#This Row],[GFS Classification]],[1]!Table6_GFS_codes_classification[#Data],COLUMNS($F:F)+3,FALSE),"Do not enter data")</f>
        <v>Do not enter data</v>
      </c>
      <c r="C43" s="108" t="str">
        <f>IFERROR(VLOOKUP(Government_revenues_table[[#This Row],[GFS Classification]],[1]!Table6_GFS_codes_classification[#Data],COLUMNS($F:G)+3,FALSE),"Do not enter data")</f>
        <v>Do not enter data</v>
      </c>
      <c r="D43" s="108" t="str">
        <f>IFERROR(VLOOKUP(Government_revenues_table[[#This Row],[GFS Classification]],[1]!Table6_GFS_codes_classification[#Data],COLUMNS($F:H)+3,FALSE),"Do not enter data")</f>
        <v>Do not enter data</v>
      </c>
      <c r="E43" s="108" t="str">
        <f>IFERROR(VLOOKUP(Government_revenues_table[[#This Row],[GFS Classification]],[1]!Table6_GFS_codes_classification[#Data],COLUMNS($F:I)+3,FALSE),"Do not enter data")</f>
        <v>Do not enter data</v>
      </c>
      <c r="F43" s="335" t="s">
        <v>637</v>
      </c>
      <c r="G43" s="335" t="s">
        <v>270</v>
      </c>
      <c r="H43" s="335" t="s">
        <v>660</v>
      </c>
      <c r="I43" s="335" t="s">
        <v>558</v>
      </c>
      <c r="J43" s="346">
        <v>3806139</v>
      </c>
      <c r="K43" s="335" t="s">
        <v>537</v>
      </c>
    </row>
    <row r="44" spans="2:11" x14ac:dyDescent="0.3">
      <c r="B44" s="113" t="str">
        <f>IFERROR(VLOOKUP(Government_revenues_table[[#This Row],[GFS Classification]],[1]!Table6_GFS_codes_classification[#Data],COLUMNS($F:F)+3,FALSE),"Do not enter data")</f>
        <v>Do not enter data</v>
      </c>
      <c r="C44" s="113" t="str">
        <f>IFERROR(VLOOKUP(Government_revenues_table[[#This Row],[GFS Classification]],[1]!Table6_GFS_codes_classification[#Data],COLUMNS($F:G)+3,FALSE),"Do not enter data")</f>
        <v>Do not enter data</v>
      </c>
      <c r="D44" s="113" t="str">
        <f>IFERROR(VLOOKUP(Government_revenues_table[[#This Row],[GFS Classification]],[1]!Table6_GFS_codes_classification[#Data],COLUMNS($F:H)+3,FALSE),"Do not enter data")</f>
        <v>Do not enter data</v>
      </c>
      <c r="E44" s="113" t="str">
        <f>IFERROR(VLOOKUP(Government_revenues_table[[#This Row],[GFS Classification]],[1]!Table6_GFS_codes_classification[#Data],COLUMNS($F:I)+3,FALSE),"Do not enter data")</f>
        <v>Do not enter data</v>
      </c>
      <c r="F44" s="335" t="s">
        <v>314</v>
      </c>
      <c r="G44" s="335" t="s">
        <v>270</v>
      </c>
      <c r="H44" s="335" t="s">
        <v>661</v>
      </c>
      <c r="I44" s="335" t="s">
        <v>558</v>
      </c>
      <c r="J44" s="346">
        <v>190327.65</v>
      </c>
      <c r="K44" s="335" t="s">
        <v>537</v>
      </c>
    </row>
    <row r="45" spans="2:11" x14ac:dyDescent="0.3">
      <c r="B45" s="108" t="str">
        <f>IFERROR(VLOOKUP(Government_revenues_table[[#This Row],[GFS Classification]],[1]!Table6_GFS_codes_classification[#Data],COLUMNS($F:F)+3,FALSE),"Do not enter data")</f>
        <v>Do not enter data</v>
      </c>
      <c r="C45" s="108" t="str">
        <f>IFERROR(VLOOKUP(Government_revenues_table[[#This Row],[GFS Classification]],[1]!Table6_GFS_codes_classification[#Data],COLUMNS($F:G)+3,FALSE),"Do not enter data")</f>
        <v>Do not enter data</v>
      </c>
      <c r="D45" s="108" t="str">
        <f>IFERROR(VLOOKUP(Government_revenues_table[[#This Row],[GFS Classification]],[1]!Table6_GFS_codes_classification[#Data],COLUMNS($F:H)+3,FALSE),"Do not enter data")</f>
        <v>Do not enter data</v>
      </c>
      <c r="E45" s="108" t="str">
        <f>IFERROR(VLOOKUP(Government_revenues_table[[#This Row],[GFS Classification]],[1]!Table6_GFS_codes_classification[#Data],COLUMNS($F:I)+3,FALSE),"Do not enter data")</f>
        <v>Do not enter data</v>
      </c>
      <c r="F45" s="335" t="s">
        <v>317</v>
      </c>
      <c r="G45" s="335" t="s">
        <v>270</v>
      </c>
      <c r="H45" s="335" t="s">
        <v>662</v>
      </c>
      <c r="I45" s="335" t="s">
        <v>560</v>
      </c>
      <c r="J45" s="345">
        <v>629439.1399999999</v>
      </c>
      <c r="K45" s="335" t="s">
        <v>537</v>
      </c>
    </row>
    <row r="46" spans="2:11" x14ac:dyDescent="0.3">
      <c r="B46" s="108" t="str">
        <f>IFERROR(VLOOKUP(Government_revenues_table[[#This Row],[GFS Classification]],[1]!Table6_GFS_codes_classification[#Data],COLUMNS($F:F)+3,FALSE),"Do not enter data")</f>
        <v>Do not enter data</v>
      </c>
      <c r="C46" s="108" t="str">
        <f>IFERROR(VLOOKUP(Government_revenues_table[[#This Row],[GFS Classification]],[1]!Table6_GFS_codes_classification[#Data],COLUMNS($F:G)+3,FALSE),"Do not enter data")</f>
        <v>Do not enter data</v>
      </c>
      <c r="D46" s="108" t="str">
        <f>IFERROR(VLOOKUP(Government_revenues_table[[#This Row],[GFS Classification]],[1]!Table6_GFS_codes_classification[#Data],COLUMNS($F:H)+3,FALSE),"Do not enter data")</f>
        <v>Do not enter data</v>
      </c>
      <c r="E46" s="108" t="str">
        <f>IFERROR(VLOOKUP(Government_revenues_table[[#This Row],[GFS Classification]],[1]!Table6_GFS_codes_classification[#Data],COLUMNS($F:I)+3,FALSE),"Do not enter data")</f>
        <v>Do not enter data</v>
      </c>
      <c r="F46" s="335" t="s">
        <v>639</v>
      </c>
      <c r="G46" s="335" t="s">
        <v>270</v>
      </c>
      <c r="H46" s="335" t="s">
        <v>663</v>
      </c>
      <c r="I46" s="335" t="s">
        <v>560</v>
      </c>
      <c r="J46" s="345">
        <v>139791154.66</v>
      </c>
      <c r="K46" s="335" t="s">
        <v>537</v>
      </c>
    </row>
    <row r="47" spans="2:11" x14ac:dyDescent="0.3">
      <c r="B47" s="108" t="str">
        <f>IFERROR(VLOOKUP(Government_revenues_table[[#This Row],[GFS Classification]],[1]!Table6_GFS_codes_classification[#Data],COLUMNS($F:F)+3,FALSE),"Do not enter data")</f>
        <v>Do not enter data</v>
      </c>
      <c r="C47" s="108" t="str">
        <f>IFERROR(VLOOKUP(Government_revenues_table[[#This Row],[GFS Classification]],[1]!Table6_GFS_codes_classification[#Data],COLUMNS($F:G)+3,FALSE),"Do not enter data")</f>
        <v>Do not enter data</v>
      </c>
      <c r="D47" s="108" t="str">
        <f>IFERROR(VLOOKUP(Government_revenues_table[[#This Row],[GFS Classification]],[1]!Table6_GFS_codes_classification[#Data],COLUMNS($F:H)+3,FALSE),"Do not enter data")</f>
        <v>Do not enter data</v>
      </c>
      <c r="E47" s="108" t="str">
        <f>IFERROR(VLOOKUP(Government_revenues_table[[#This Row],[GFS Classification]],[1]!Table6_GFS_codes_classification[#Data],COLUMNS($F:I)+3,FALSE),"Do not enter data")</f>
        <v>Do not enter data</v>
      </c>
      <c r="F47" s="335" t="s">
        <v>317</v>
      </c>
      <c r="G47" s="335" t="s">
        <v>270</v>
      </c>
      <c r="H47" s="335" t="s">
        <v>664</v>
      </c>
      <c r="I47" s="335" t="s">
        <v>560</v>
      </c>
      <c r="J47" s="345">
        <v>1178856.3999999999</v>
      </c>
      <c r="K47" s="335" t="s">
        <v>537</v>
      </c>
    </row>
    <row r="48" spans="2:11" x14ac:dyDescent="0.3">
      <c r="B48" s="108" t="str">
        <f>IFERROR(VLOOKUP(Government_revenues_table[[#This Row],[GFS Classification]],[1]!Table6_GFS_codes_classification[#Data],COLUMNS($F:F)+3,FALSE),"Do not enter data")</f>
        <v>Do not enter data</v>
      </c>
      <c r="C48" s="108" t="str">
        <f>IFERROR(VLOOKUP(Government_revenues_table[[#This Row],[GFS Classification]],[1]!Table6_GFS_codes_classification[#Data],COLUMNS($F:G)+3,FALSE),"Do not enter data")</f>
        <v>Do not enter data</v>
      </c>
      <c r="D48" s="108" t="str">
        <f>IFERROR(VLOOKUP(Government_revenues_table[[#This Row],[GFS Classification]],[1]!Table6_GFS_codes_classification[#Data],COLUMNS($F:H)+3,FALSE),"Do not enter data")</f>
        <v>Do not enter data</v>
      </c>
      <c r="E48" s="108" t="str">
        <f>IFERROR(VLOOKUP(Government_revenues_table[[#This Row],[GFS Classification]],[1]!Table6_GFS_codes_classification[#Data],COLUMNS($F:I)+3,FALSE),"Do not enter data")</f>
        <v>Do not enter data</v>
      </c>
      <c r="F48" s="335" t="s">
        <v>640</v>
      </c>
      <c r="G48" s="335" t="s">
        <v>270</v>
      </c>
      <c r="H48" s="335" t="s">
        <v>665</v>
      </c>
      <c r="I48" s="335" t="s">
        <v>564</v>
      </c>
      <c r="J48" s="346">
        <v>982789.4700000009</v>
      </c>
      <c r="K48" s="335" t="s">
        <v>537</v>
      </c>
    </row>
    <row r="49" spans="2:11" x14ac:dyDescent="0.3">
      <c r="B49" s="343" t="str">
        <f>IFERROR(VLOOKUP(Government_revenues_table[[#This Row],[GFS Classification]],[1]!Table6_GFS_codes_classification[#Data],COLUMNS($F:F)+3,FALSE),"Do not enter data")</f>
        <v>Do not enter data</v>
      </c>
      <c r="C49" s="343" t="str">
        <f>IFERROR(VLOOKUP(Government_revenues_table[[#This Row],[GFS Classification]],[1]!Table6_GFS_codes_classification[#Data],COLUMNS($F:G)+3,FALSE),"Do not enter data")</f>
        <v>Do not enter data</v>
      </c>
      <c r="D49" s="343" t="str">
        <f>IFERROR(VLOOKUP(Government_revenues_table[[#This Row],[GFS Classification]],[1]!Table6_GFS_codes_classification[#Data],COLUMNS($F:H)+3,FALSE),"Do not enter data")</f>
        <v>Do not enter data</v>
      </c>
      <c r="E49" s="343" t="str">
        <f>IFERROR(VLOOKUP(Government_revenues_table[[#This Row],[GFS Classification]],[1]!Table6_GFS_codes_classification[#Data],COLUMNS($F:I)+3,FALSE),"Do not enter data")</f>
        <v>Do not enter data</v>
      </c>
      <c r="F49" s="335" t="s">
        <v>641</v>
      </c>
      <c r="G49" s="335" t="s">
        <v>270</v>
      </c>
      <c r="H49" s="335" t="s">
        <v>666</v>
      </c>
      <c r="I49" s="335" t="s">
        <v>566</v>
      </c>
      <c r="J49" s="346">
        <v>16832268.629999999</v>
      </c>
      <c r="K49" s="335" t="s">
        <v>537</v>
      </c>
    </row>
    <row r="50" spans="2:11" x14ac:dyDescent="0.3">
      <c r="B50" s="108"/>
      <c r="C50" s="108"/>
      <c r="D50" s="108"/>
      <c r="E50" s="108"/>
      <c r="F50" s="114"/>
      <c r="J50" s="111"/>
    </row>
    <row r="51" spans="2:11" ht="16.5" thickBot="1" x14ac:dyDescent="0.35"/>
    <row r="52" spans="2:11" ht="17.25" thickBot="1" x14ac:dyDescent="0.35">
      <c r="I52" s="115" t="s">
        <v>322</v>
      </c>
      <c r="J52" s="116">
        <f>SUMIF(Government_revenues_table[Currency],"USD",Government_revenues_table[Revenue value])+(IFERROR(SUMIF(Government_revenues_table[Currency],"&lt;&gt;USD",Government_revenues_table[Revenue value])/About!E45,0))</f>
        <v>1088631005.5723045</v>
      </c>
    </row>
    <row r="53" spans="2:11" ht="21" customHeight="1" thickBot="1" x14ac:dyDescent="0.35">
      <c r="I53" s="227"/>
      <c r="J53" s="112"/>
    </row>
    <row r="54" spans="2:11" ht="17.25" thickBot="1" x14ac:dyDescent="0.35">
      <c r="I54" s="115" t="str">
        <f>"Total in "&amp;About!E44</f>
        <v>Total in ZMW</v>
      </c>
      <c r="J54" s="116">
        <f>IF(About!$E$44="USD",0,SUMIF(Government_revenues_table[Currency],About!$E$44,Government_revenues_table[Revenue value]))+(IFERROR(SUMIF(Government_revenues_table[Currency],"USD",Government_revenues_table[Revenue value])*About!$E$45,0))</f>
        <v>14067616443.306992</v>
      </c>
    </row>
    <row r="58" spans="2:11" ht="24" x14ac:dyDescent="0.3">
      <c r="F58" s="364" t="s">
        <v>323</v>
      </c>
      <c r="G58" s="364"/>
      <c r="H58" s="365"/>
      <c r="I58" s="365"/>
      <c r="J58" s="365"/>
      <c r="K58" s="365"/>
    </row>
    <row r="59" spans="2:11" x14ac:dyDescent="0.3">
      <c r="F59" s="349" t="s">
        <v>324</v>
      </c>
      <c r="G59" s="362"/>
      <c r="H59" s="362"/>
      <c r="I59" s="366">
        <f>SUM(J54+J65+J66)</f>
        <v>17588183798.126995</v>
      </c>
      <c r="J59" s="363"/>
      <c r="K59" s="362"/>
    </row>
    <row r="60" spans="2:11" x14ac:dyDescent="0.3">
      <c r="F60" s="349"/>
      <c r="G60" s="362"/>
      <c r="H60" s="362"/>
      <c r="I60" s="366">
        <f>+G73</f>
        <v>1448921842.0699999</v>
      </c>
      <c r="J60" s="363"/>
      <c r="K60" s="362"/>
    </row>
    <row r="61" spans="2:11" x14ac:dyDescent="0.3">
      <c r="F61" s="349"/>
      <c r="G61" s="362"/>
      <c r="H61" s="362"/>
      <c r="I61" s="362"/>
      <c r="J61" s="363"/>
      <c r="K61" s="362"/>
    </row>
    <row r="62" spans="2:11" x14ac:dyDescent="0.3">
      <c r="F62" s="349" t="s">
        <v>325</v>
      </c>
      <c r="G62" s="362" t="s">
        <v>708</v>
      </c>
      <c r="H62" s="362"/>
      <c r="I62" s="362"/>
      <c r="J62" s="363"/>
      <c r="K62" s="362"/>
    </row>
    <row r="63" spans="2:11" x14ac:dyDescent="0.3">
      <c r="F63" s="349" t="s">
        <v>326</v>
      </c>
      <c r="G63" s="362" t="s">
        <v>709</v>
      </c>
      <c r="H63" s="362"/>
      <c r="I63" s="362"/>
      <c r="J63" s="363"/>
      <c r="K63" s="362"/>
    </row>
    <row r="64" spans="2:11" x14ac:dyDescent="0.3">
      <c r="F64" s="349"/>
      <c r="G64" s="367" t="s">
        <v>263</v>
      </c>
      <c r="H64" s="367" t="s">
        <v>309</v>
      </c>
      <c r="I64" s="367" t="s">
        <v>310</v>
      </c>
      <c r="J64" s="368" t="s">
        <v>311</v>
      </c>
      <c r="K64" s="367" t="s">
        <v>280</v>
      </c>
    </row>
    <row r="65" spans="6:14" x14ac:dyDescent="0.3">
      <c r="F65" s="349"/>
      <c r="G65" s="369" t="s">
        <v>270</v>
      </c>
      <c r="H65" s="369" t="s">
        <v>667</v>
      </c>
      <c r="I65" s="369" t="s">
        <v>558</v>
      </c>
      <c r="J65" s="370">
        <v>747731623.2100004</v>
      </c>
      <c r="K65" s="371" t="s">
        <v>537</v>
      </c>
    </row>
    <row r="66" spans="6:14" x14ac:dyDescent="0.3">
      <c r="F66" s="349"/>
      <c r="G66" s="362" t="s">
        <v>270</v>
      </c>
      <c r="H66" s="362" t="s">
        <v>668</v>
      </c>
      <c r="I66" s="362" t="s">
        <v>558</v>
      </c>
      <c r="J66" s="363">
        <v>2772835731.610002</v>
      </c>
      <c r="K66" s="347" t="s">
        <v>537</v>
      </c>
    </row>
    <row r="67" spans="6:14" x14ac:dyDescent="0.3">
      <c r="F67" s="349"/>
      <c r="G67" s="362" t="s">
        <v>270</v>
      </c>
      <c r="H67" s="362" t="s">
        <v>710</v>
      </c>
      <c r="I67" s="362"/>
      <c r="J67" s="363">
        <v>366197000</v>
      </c>
      <c r="K67" s="347" t="s">
        <v>537</v>
      </c>
    </row>
    <row r="68" spans="6:14" x14ac:dyDescent="0.3">
      <c r="F68" s="349"/>
      <c r="G68" s="362" t="s">
        <v>270</v>
      </c>
      <c r="H68" s="362" t="s">
        <v>669</v>
      </c>
      <c r="I68" s="362" t="s">
        <v>559</v>
      </c>
      <c r="J68" s="363">
        <v>197353442.52000001</v>
      </c>
      <c r="K68" s="347" t="s">
        <v>537</v>
      </c>
    </row>
    <row r="69" spans="6:14" x14ac:dyDescent="0.3">
      <c r="F69" s="349"/>
      <c r="G69" s="362" t="s">
        <v>270</v>
      </c>
      <c r="H69" s="362" t="s">
        <v>670</v>
      </c>
      <c r="I69" s="362" t="s">
        <v>559</v>
      </c>
      <c r="J69" s="363">
        <v>146419749.63</v>
      </c>
      <c r="K69" s="347" t="s">
        <v>537</v>
      </c>
    </row>
    <row r="70" spans="6:14" x14ac:dyDescent="0.3">
      <c r="F70" s="349"/>
      <c r="G70" s="362" t="s">
        <v>270</v>
      </c>
      <c r="H70" s="362" t="s">
        <v>711</v>
      </c>
      <c r="I70" s="362" t="s">
        <v>565</v>
      </c>
      <c r="J70" s="363">
        <v>59125268.090000004</v>
      </c>
      <c r="K70" s="347" t="s">
        <v>537</v>
      </c>
    </row>
    <row r="71" spans="6:14" ht="16.5" thickBot="1" x14ac:dyDescent="0.35">
      <c r="F71" s="349"/>
      <c r="G71" s="118" t="s">
        <v>327</v>
      </c>
      <c r="H71" s="118"/>
      <c r="I71" s="118"/>
      <c r="J71" s="348">
        <f>SUM(J65:J70)</f>
        <v>4289662815.0600028</v>
      </c>
      <c r="K71" s="118" t="s">
        <v>537</v>
      </c>
    </row>
    <row r="72" spans="6:14" ht="16.5" thickTop="1" x14ac:dyDescent="0.3">
      <c r="F72" s="349" t="s">
        <v>328</v>
      </c>
      <c r="G72" s="362"/>
      <c r="H72" s="362"/>
      <c r="I72" s="362"/>
      <c r="J72" s="363"/>
      <c r="K72" s="362"/>
    </row>
    <row r="73" spans="6:14" ht="18.75" customHeight="1" x14ac:dyDescent="0.3">
      <c r="F73" s="349" t="s">
        <v>329</v>
      </c>
      <c r="G73">
        <v>1448921842.0699999</v>
      </c>
      <c r="H73" s="362"/>
      <c r="I73" s="362"/>
      <c r="J73" s="363"/>
      <c r="K73" s="362"/>
    </row>
    <row r="74" spans="6:14" ht="15.75" customHeight="1" x14ac:dyDescent="0.3">
      <c r="F74" s="349" t="s">
        <v>330</v>
      </c>
      <c r="G74" s="362"/>
      <c r="H74" s="362"/>
      <c r="I74" s="362"/>
      <c r="J74" s="363"/>
      <c r="K74" s="362"/>
    </row>
    <row r="75" spans="6:14" ht="15.75" customHeight="1" thickBot="1" x14ac:dyDescent="0.35">
      <c r="F75" s="486"/>
      <c r="G75" s="486"/>
      <c r="H75" s="486"/>
      <c r="I75" s="486"/>
      <c r="J75" s="486"/>
      <c r="K75" s="486"/>
      <c r="L75" s="486"/>
      <c r="M75" s="486"/>
      <c r="N75" s="486"/>
    </row>
    <row r="76" spans="6:14" x14ac:dyDescent="0.3">
      <c r="F76" s="487"/>
      <c r="G76" s="487"/>
      <c r="H76" s="487"/>
      <c r="I76" s="487"/>
      <c r="J76" s="487"/>
      <c r="K76" s="487"/>
      <c r="L76" s="487"/>
      <c r="M76" s="487"/>
      <c r="N76" s="487"/>
    </row>
    <row r="77" spans="6:14" ht="16.5" thickBot="1" x14ac:dyDescent="0.35">
      <c r="F77" s="471"/>
      <c r="G77" s="472"/>
      <c r="H77" s="472"/>
      <c r="I77" s="472"/>
      <c r="J77" s="472"/>
      <c r="K77" s="472"/>
      <c r="L77" s="472"/>
      <c r="M77" s="472"/>
      <c r="N77" s="472"/>
    </row>
    <row r="78" spans="6:14" x14ac:dyDescent="0.3">
      <c r="F78" s="473"/>
      <c r="G78" s="474"/>
      <c r="H78" s="474"/>
      <c r="I78" s="474"/>
      <c r="J78" s="474"/>
      <c r="K78" s="474"/>
      <c r="L78" s="474"/>
      <c r="M78" s="474"/>
      <c r="N78" s="474"/>
    </row>
    <row r="79" spans="6:14" ht="16.5" thickBot="1" x14ac:dyDescent="0.35">
      <c r="F79" s="488"/>
      <c r="G79" s="488"/>
      <c r="H79" s="488"/>
      <c r="I79" s="488"/>
      <c r="J79" s="488"/>
      <c r="K79" s="488"/>
      <c r="L79" s="488"/>
      <c r="M79" s="488"/>
      <c r="N79" s="488"/>
    </row>
    <row r="80" spans="6:14" x14ac:dyDescent="0.3">
      <c r="F80" s="429" t="s">
        <v>30</v>
      </c>
      <c r="G80" s="429"/>
      <c r="H80" s="429"/>
      <c r="I80" s="429"/>
      <c r="J80" s="429"/>
      <c r="K80" s="429"/>
      <c r="L80" s="429"/>
      <c r="M80" s="429"/>
      <c r="N80" s="429"/>
    </row>
    <row r="81" spans="6:14" ht="15.75" customHeight="1" x14ac:dyDescent="0.3">
      <c r="F81" s="423" t="s">
        <v>31</v>
      </c>
      <c r="G81" s="423"/>
      <c r="H81" s="423"/>
      <c r="I81" s="423"/>
      <c r="J81" s="423"/>
      <c r="K81" s="423"/>
      <c r="L81" s="423"/>
      <c r="M81" s="423"/>
      <c r="N81" s="423"/>
    </row>
    <row r="82" spans="6:14" x14ac:dyDescent="0.3">
      <c r="F82" s="429" t="s">
        <v>291</v>
      </c>
      <c r="G82" s="429"/>
      <c r="H82" s="429"/>
      <c r="I82" s="429"/>
      <c r="J82" s="429"/>
      <c r="K82" s="429"/>
      <c r="L82" s="429"/>
      <c r="M82" s="429"/>
      <c r="N82" s="429"/>
    </row>
  </sheetData>
  <sheetProtection insertRows="0"/>
  <protectedRanges>
    <protectedRange algorithmName="SHA-512" hashValue="19r0bVvPR7yZA0UiYij7Tv1CBk3noIABvFePbLhCJ4nk3L6A+Fy+RdPPS3STf+a52x4pG2PQK4FAkXK9epnlIA==" saltValue="gQC4yrLvnbJqxYZ0KSEoZA==" spinCount="100000" sqref="F50:G50 K52 I50:K50" name="Government revenues"/>
    <protectedRange algorithmName="SHA-512" hashValue="19r0bVvPR7yZA0UiYij7Tv1CBk3noIABvFePbLhCJ4nk3L6A+Fy+RdPPS3STf+a52x4pG2PQK4FAkXK9epnlIA==" saltValue="gQC4yrLvnbJqxYZ0KSEoZA==" spinCount="100000" sqref="F49" name="Government revenues_1"/>
    <protectedRange algorithmName="SHA-512" hashValue="19r0bVvPR7yZA0UiYij7Tv1CBk3noIABvFePbLhCJ4nk3L6A+Fy+RdPPS3STf+a52x4pG2PQK4FAkXK9epnlIA==" saltValue="gQC4yrLvnbJqxYZ0KSEoZA==" spinCount="100000" sqref="G22:G49" name="Government revenues_2"/>
    <protectedRange algorithmName="SHA-512" hashValue="19r0bVvPR7yZA0UiYij7Tv1CBk3noIABvFePbLhCJ4nk3L6A+Fy+RdPPS3STf+a52x4pG2PQK4FAkXK9epnlIA==" saltValue="gQC4yrLvnbJqxYZ0KSEoZA==" spinCount="100000" sqref="I22:I49" name="Government revenues_3"/>
    <protectedRange algorithmName="SHA-512" hashValue="19r0bVvPR7yZA0UiYij7Tv1CBk3noIABvFePbLhCJ4nk3L6A+Fy+RdPPS3STf+a52x4pG2PQK4FAkXK9epnlIA==" saltValue="gQC4yrLvnbJqxYZ0KSEoZA==" spinCount="100000" sqref="J42:J44 J48:J49" name="Government revenues_4"/>
    <protectedRange algorithmName="SHA-512" hashValue="19r0bVvPR7yZA0UiYij7Tv1CBk3noIABvFePbLhCJ4nk3L6A+Fy+RdPPS3STf+a52x4pG2PQK4FAkXK9epnlIA==" saltValue="gQC4yrLvnbJqxYZ0KSEoZA==" spinCount="100000" sqref="J22:J41" name="Government revenues_1_2"/>
    <protectedRange algorithmName="SHA-512" hashValue="19r0bVvPR7yZA0UiYij7Tv1CBk3noIABvFePbLhCJ4nk3L6A+Fy+RdPPS3STf+a52x4pG2PQK4FAkXK9epnlIA==" saltValue="gQC4yrLvnbJqxYZ0KSEoZA==" spinCount="100000" sqref="K43:K49" name="Government revenues_5"/>
    <protectedRange algorithmName="SHA-512" hashValue="19r0bVvPR7yZA0UiYij7Tv1CBk3noIABvFePbLhCJ4nk3L6A+Fy+RdPPS3STf+a52x4pG2PQK4FAkXK9epnlIA==" saltValue="gQC4yrLvnbJqxYZ0KSEoZA==" spinCount="100000" sqref="K22:K42" name="Government revenues_1_3"/>
    <protectedRange algorithmName="SHA-512" hashValue="19r0bVvPR7yZA0UiYij7Tv1CBk3noIABvFePbLhCJ4nk3L6A+Fy+RdPPS3STf+a52x4pG2PQK4FAkXK9epnlIA==" saltValue="gQC4yrLvnbJqxYZ0KSEoZA==" spinCount="100000" sqref="K65:K70" name="Government revenues_3_1"/>
  </protectedRanges>
  <mergeCells count="25">
    <mergeCell ref="F16:N16"/>
    <mergeCell ref="F18:K18"/>
    <mergeCell ref="M18:N18"/>
    <mergeCell ref="F14:N14"/>
    <mergeCell ref="F15:N15"/>
    <mergeCell ref="F13:N13"/>
    <mergeCell ref="F8:N8"/>
    <mergeCell ref="F9:N9"/>
    <mergeCell ref="F10:N10"/>
    <mergeCell ref="F11:N11"/>
    <mergeCell ref="F12:N12"/>
    <mergeCell ref="F81:N81"/>
    <mergeCell ref="F82:N82"/>
    <mergeCell ref="F75:N75"/>
    <mergeCell ref="F76:N76"/>
    <mergeCell ref="F77:N77"/>
    <mergeCell ref="F78:N78"/>
    <mergeCell ref="F79:N79"/>
    <mergeCell ref="F80:N80"/>
    <mergeCell ref="M28:N28"/>
    <mergeCell ref="M19:N19"/>
    <mergeCell ref="F20:K20"/>
    <mergeCell ref="M21:N21"/>
    <mergeCell ref="M22:N26"/>
    <mergeCell ref="M27:N27"/>
  </mergeCells>
  <dataValidations count="5">
    <dataValidation type="list" allowBlank="1" showInputMessage="1" showErrorMessage="1" sqref="F22:F49">
      <formula1>GFS_list</formula1>
    </dataValidation>
    <dataValidation allowBlank="1" showInputMessage="1" showErrorMessage="1" promptTitle="Name of revenue stream" prompt="Please input the name of the revenue streams here._x000a__x000a_Only include revenue paid on behalf of companies. Do NOT include personal income taxes, PAYE, or other revenues paid on behalf of individuals. These may be included under the Additional information below" sqref="H22:H44 H48:H49"/>
    <dataValidation type="decimal" operator="notBetween" allowBlank="1" showInputMessage="1" showErrorMessage="1" errorTitle="Number" error="Please only input numbers in this cell" promptTitle="Revenue value" prompt="Please input the total figure of the revenue stream as disclosed by government, including not reconciled." sqref="J22:J44 J48:J49">
      <formula1>0.1</formula1>
      <formula2>0.2</formula2>
    </dataValidation>
    <dataValidation type="list" allowBlank="1" showInputMessage="1" showErrorMessage="1" sqref="K65:K71">
      <formula1>Currency_code_list</formula1>
    </dataValidation>
    <dataValidation type="textLength" allowBlank="1" showInputMessage="1" showErrorMessage="1" errorTitle="Please do not edit these cells" error="Please do not edit these cells" sqref="F58:H59 J58:K59 I58">
      <formula1>10000</formula1>
      <formula2>50000</formula2>
    </dataValidation>
  </dataValidations>
  <hyperlinks>
    <hyperlink ref="M19" r:id="rId1" location="r5-1" display="EITI Requirement 5.1"/>
    <hyperlink ref="F20" r:id="rId2" location="r4-1" display="EITI Requirement 4.1"/>
    <hyperlink ref="M28:N28" r:id="rId3" display="or, https://www.imf.org/external/np/sta/gfsm/"/>
    <hyperlink ref="M27:N27" r:id="rId4" display="For more guidance, please visit https://eiti.org/summary-data-template"/>
  </hyperlinks>
  <pageMargins left="0.7" right="0.7" top="0.75" bottom="0.75" header="0.3" footer="0.3"/>
  <pageSetup paperSize="9" orientation="portrait" r:id="rId5"/>
  <colBreaks count="1" manualBreakCount="1">
    <brk id="12" max="1048575" man="1"/>
  </colBreaks>
  <drawing r:id="rId6"/>
  <legacyDrawing r:id="rId7"/>
  <tableParts count="1">
    <tablePart r:id="rId8"/>
  </tableParts>
  <extLst>
    <ext xmlns:x14="http://schemas.microsoft.com/office/spreadsheetml/2009/9/main" uri="{CCE6A557-97BC-4b89-ADB6-D9C93CAAB3DF}">
      <x14:dataValidations xmlns:xm="http://schemas.microsoft.com/office/excel/2006/main" count="4">
        <x14:dataValidation type="list" allowBlank="1" showInputMessage="1" showErrorMessage="1" promptTitle="Please select sector" prompt="Please select the relevant sector from the list">
          <x14:formula1>
            <xm:f>[3]Lists!#REF!</xm:f>
          </x14:formula1>
          <xm:sqref>G22:G49</xm:sqref>
        </x14:dataValidation>
        <x14:dataValidation type="list" allowBlank="1" showInputMessage="1" showErrorMessage="1" promptTitle="Receiving government agency" prompt="Input the name of the government recipient here._x000a__x000a_Please refrain from using acronyms, and input complete name">
          <x14:formula1>
            <xm:f>'[3]Part 3 - Reporting entities'!#REF!</xm:f>
          </x14:formula1>
          <xm:sqref>I22:I49</xm:sqref>
        </x14:dataValidation>
        <x14:dataValidation type="list" allowBlank="1" showInputMessage="1" showErrorMessage="1">
          <x14:formula1>
            <xm:f>[3]Lists!#REF!</xm:f>
          </x14:formula1>
          <xm:sqref>K43:K49</xm:sqref>
        </x14:dataValidation>
        <x14:dataValidation type="list" allowBlank="1" showInputMessage="1" showErrorMessage="1">
          <x14:formula1>
            <xm:f>[4]Lists!#REF!</xm:f>
          </x14:formula1>
          <xm:sqref>K22:K42</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B1:AI249"/>
  <sheetViews>
    <sheetView showGridLines="0" zoomScale="60" zoomScaleNormal="60" workbookViewId="0">
      <selection activeCell="O15" sqref="O15:O190"/>
    </sheetView>
  </sheetViews>
  <sheetFormatPr defaultColWidth="9" defaultRowHeight="14.25" x14ac:dyDescent="0.25"/>
  <cols>
    <col min="1" max="1" width="3.875" style="117" customWidth="1"/>
    <col min="2" max="2" width="0" style="117" hidden="1" customWidth="1"/>
    <col min="3" max="3" width="18.5" style="117" customWidth="1"/>
    <col min="4" max="4" width="26" style="117" bestFit="1" customWidth="1"/>
    <col min="5" max="5" width="30.5" style="117" bestFit="1" customWidth="1"/>
    <col min="6" max="6" width="31.5" style="117" bestFit="1" customWidth="1"/>
    <col min="7" max="7" width="34.375" style="117" bestFit="1" customWidth="1"/>
    <col min="8" max="8" width="22.875" style="117" bestFit="1" customWidth="1"/>
    <col min="9" max="9" width="27" style="117" bestFit="1" customWidth="1"/>
    <col min="10" max="10" width="22.5" style="117" customWidth="1"/>
    <col min="11" max="11" width="37.375" style="117" bestFit="1" customWidth="1"/>
    <col min="12" max="12" width="38.5" style="117" bestFit="1" customWidth="1"/>
    <col min="13" max="13" width="26" style="117" bestFit="1" customWidth="1"/>
    <col min="14" max="14" width="16.5" style="117" bestFit="1" customWidth="1"/>
    <col min="15" max="15" width="33.5" style="227" customWidth="1"/>
    <col min="16" max="16" width="4" style="117" customWidth="1"/>
    <col min="17" max="17" width="9" style="117"/>
    <col min="18" max="34" width="15.875" style="119" customWidth="1"/>
    <col min="35" max="16384" width="9" style="117"/>
  </cols>
  <sheetData>
    <row r="1" spans="2:35" x14ac:dyDescent="0.25">
      <c r="B1" s="227"/>
      <c r="C1" s="298"/>
      <c r="D1" s="298"/>
      <c r="E1" s="298"/>
      <c r="F1" s="298"/>
      <c r="G1" s="298"/>
      <c r="H1" s="298"/>
      <c r="I1" s="298"/>
      <c r="J1" s="298"/>
      <c r="K1" s="298"/>
      <c r="L1" s="227"/>
      <c r="M1" s="227"/>
      <c r="N1" s="227"/>
      <c r="P1" s="227"/>
      <c r="Q1" s="227"/>
      <c r="R1" s="298"/>
      <c r="S1" s="298"/>
      <c r="T1" s="298"/>
      <c r="U1" s="298"/>
      <c r="V1" s="298"/>
      <c r="W1" s="298"/>
      <c r="X1" s="298"/>
      <c r="Y1" s="298"/>
      <c r="Z1" s="298"/>
      <c r="AA1" s="298"/>
      <c r="AB1" s="298"/>
      <c r="AC1" s="298"/>
      <c r="AD1" s="298"/>
      <c r="AE1" s="298"/>
      <c r="AF1" s="298"/>
      <c r="AG1" s="298"/>
      <c r="AH1" s="298"/>
      <c r="AI1" s="227"/>
    </row>
    <row r="2" spans="2:35" s="101" customFormat="1" ht="15.75" x14ac:dyDescent="0.3">
      <c r="C2" s="475" t="s">
        <v>331</v>
      </c>
      <c r="D2" s="475"/>
      <c r="E2" s="475"/>
      <c r="F2" s="475"/>
      <c r="G2" s="475"/>
      <c r="H2" s="475"/>
      <c r="I2" s="475"/>
      <c r="J2" s="475"/>
      <c r="K2" s="475"/>
      <c r="L2" s="475"/>
      <c r="M2" s="475"/>
      <c r="N2" s="475"/>
      <c r="O2" s="285"/>
      <c r="R2" s="123"/>
      <c r="S2" s="123"/>
      <c r="T2" s="123"/>
      <c r="U2" s="123"/>
      <c r="V2" s="123"/>
      <c r="W2" s="123"/>
      <c r="X2" s="123"/>
      <c r="Y2" s="123"/>
      <c r="Z2" s="123"/>
      <c r="AA2" s="123"/>
      <c r="AB2" s="123"/>
      <c r="AC2" s="123"/>
      <c r="AD2" s="123"/>
      <c r="AE2" s="123"/>
      <c r="AF2" s="123"/>
      <c r="AG2" s="123"/>
      <c r="AH2" s="123"/>
    </row>
    <row r="3" spans="2:35" ht="21" customHeight="1" x14ac:dyDescent="0.25">
      <c r="B3" s="227"/>
      <c r="C3" s="500" t="s">
        <v>332</v>
      </c>
      <c r="D3" s="500"/>
      <c r="E3" s="500"/>
      <c r="F3" s="500"/>
      <c r="G3" s="500"/>
      <c r="H3" s="500"/>
      <c r="I3" s="500"/>
      <c r="J3" s="500"/>
      <c r="K3" s="500"/>
      <c r="L3" s="500"/>
      <c r="M3" s="500"/>
      <c r="N3" s="500"/>
      <c r="O3" s="296"/>
      <c r="P3" s="227"/>
      <c r="Q3" s="227"/>
      <c r="R3" s="298"/>
      <c r="S3" s="298"/>
      <c r="T3" s="298"/>
      <c r="U3" s="298"/>
      <c r="V3" s="298"/>
      <c r="W3" s="298"/>
      <c r="X3" s="298"/>
      <c r="Y3" s="298"/>
      <c r="Z3" s="298"/>
      <c r="AA3" s="298"/>
      <c r="AB3" s="298"/>
      <c r="AC3" s="298"/>
      <c r="AD3" s="298"/>
      <c r="AE3" s="298"/>
      <c r="AF3" s="298"/>
      <c r="AG3" s="298"/>
      <c r="AH3" s="298"/>
      <c r="AI3" s="227"/>
    </row>
    <row r="4" spans="2:35" s="101" customFormat="1" ht="15.75" customHeight="1" x14ac:dyDescent="0.3">
      <c r="C4" s="501" t="s">
        <v>333</v>
      </c>
      <c r="D4" s="501"/>
      <c r="E4" s="501"/>
      <c r="F4" s="501"/>
      <c r="G4" s="501"/>
      <c r="H4" s="501"/>
      <c r="I4" s="501"/>
      <c r="J4" s="501"/>
      <c r="K4" s="501"/>
      <c r="L4" s="501"/>
      <c r="M4" s="501"/>
      <c r="N4" s="501"/>
      <c r="O4" s="297"/>
      <c r="R4" s="123"/>
      <c r="S4" s="123"/>
      <c r="T4" s="123"/>
      <c r="U4" s="123"/>
      <c r="V4" s="123"/>
      <c r="W4" s="123"/>
      <c r="X4" s="123"/>
      <c r="Y4" s="123"/>
      <c r="Z4" s="123"/>
      <c r="AA4" s="123"/>
      <c r="AB4" s="123"/>
      <c r="AC4" s="123"/>
      <c r="AD4" s="123"/>
      <c r="AE4" s="123"/>
      <c r="AF4" s="123"/>
      <c r="AG4" s="123"/>
      <c r="AH4" s="123"/>
    </row>
    <row r="5" spans="2:35" s="101" customFormat="1" ht="15.75" customHeight="1" x14ac:dyDescent="0.3">
      <c r="C5" s="501" t="s">
        <v>334</v>
      </c>
      <c r="D5" s="501"/>
      <c r="E5" s="501"/>
      <c r="F5" s="501"/>
      <c r="G5" s="501"/>
      <c r="H5" s="501"/>
      <c r="I5" s="501"/>
      <c r="J5" s="501"/>
      <c r="K5" s="501"/>
      <c r="L5" s="501"/>
      <c r="M5" s="501"/>
      <c r="N5" s="501"/>
      <c r="O5" s="297"/>
      <c r="R5" s="123"/>
      <c r="S5" s="123"/>
      <c r="T5" s="123"/>
      <c r="U5" s="123"/>
      <c r="V5" s="123"/>
      <c r="W5" s="123"/>
      <c r="X5" s="123"/>
      <c r="Y5" s="123"/>
      <c r="Z5" s="123"/>
      <c r="AA5" s="123"/>
      <c r="AB5" s="123"/>
      <c r="AC5" s="123"/>
      <c r="AD5" s="123"/>
      <c r="AE5" s="123"/>
      <c r="AF5" s="123"/>
      <c r="AG5" s="123"/>
      <c r="AH5" s="123"/>
    </row>
    <row r="6" spans="2:35" s="101" customFormat="1" ht="15.75" customHeight="1" x14ac:dyDescent="0.3">
      <c r="C6" s="501" t="s">
        <v>335</v>
      </c>
      <c r="D6" s="501"/>
      <c r="E6" s="501"/>
      <c r="F6" s="501"/>
      <c r="G6" s="501"/>
      <c r="H6" s="501"/>
      <c r="I6" s="501"/>
      <c r="J6" s="501"/>
      <c r="K6" s="501"/>
      <c r="L6" s="501"/>
      <c r="M6" s="501"/>
      <c r="N6" s="501"/>
      <c r="O6" s="297"/>
      <c r="R6" s="123"/>
      <c r="S6" s="123"/>
      <c r="T6" s="123"/>
      <c r="U6" s="123"/>
      <c r="V6" s="123"/>
      <c r="W6" s="123"/>
      <c r="X6" s="123"/>
      <c r="Y6" s="123"/>
      <c r="Z6" s="123"/>
      <c r="AA6" s="123"/>
      <c r="AB6" s="123"/>
      <c r="AC6" s="123"/>
      <c r="AD6" s="123"/>
      <c r="AE6" s="123"/>
      <c r="AF6" s="123"/>
      <c r="AG6" s="123"/>
      <c r="AH6" s="123"/>
    </row>
    <row r="7" spans="2:35" s="101" customFormat="1" ht="15.75" customHeight="1" x14ac:dyDescent="0.3">
      <c r="C7" s="501" t="s">
        <v>336</v>
      </c>
      <c r="D7" s="501"/>
      <c r="E7" s="501"/>
      <c r="F7" s="501"/>
      <c r="G7" s="501"/>
      <c r="H7" s="501"/>
      <c r="I7" s="501"/>
      <c r="J7" s="501"/>
      <c r="K7" s="501"/>
      <c r="L7" s="501"/>
      <c r="M7" s="501"/>
      <c r="N7" s="501"/>
      <c r="O7" s="297"/>
      <c r="R7" s="123"/>
      <c r="S7" s="123"/>
      <c r="T7" s="123"/>
      <c r="U7" s="123"/>
      <c r="V7" s="123"/>
      <c r="W7" s="123"/>
      <c r="X7" s="123"/>
      <c r="Y7" s="123"/>
      <c r="Z7" s="123"/>
      <c r="AA7" s="123"/>
      <c r="AB7" s="123"/>
      <c r="AC7" s="123"/>
      <c r="AD7" s="123"/>
      <c r="AE7" s="123"/>
      <c r="AF7" s="123"/>
      <c r="AG7" s="123"/>
      <c r="AH7" s="123"/>
    </row>
    <row r="8" spans="2:35" s="101" customFormat="1" ht="15.75" customHeight="1" x14ac:dyDescent="0.3">
      <c r="C8" s="501" t="s">
        <v>337</v>
      </c>
      <c r="D8" s="501"/>
      <c r="E8" s="501"/>
      <c r="F8" s="501"/>
      <c r="G8" s="501"/>
      <c r="H8" s="501"/>
      <c r="I8" s="501"/>
      <c r="J8" s="501"/>
      <c r="K8" s="501"/>
      <c r="L8" s="501"/>
      <c r="M8" s="501"/>
      <c r="N8" s="501"/>
      <c r="O8" s="297"/>
      <c r="R8" s="123"/>
      <c r="S8" s="123"/>
      <c r="T8" s="123"/>
      <c r="U8" s="123"/>
      <c r="V8" s="123"/>
      <c r="W8" s="123"/>
      <c r="X8" s="123"/>
      <c r="Y8" s="123"/>
      <c r="Z8" s="123"/>
      <c r="AA8" s="123"/>
      <c r="AB8" s="123"/>
      <c r="AC8" s="123"/>
      <c r="AD8" s="123"/>
      <c r="AE8" s="123"/>
      <c r="AF8" s="123"/>
      <c r="AG8" s="123"/>
      <c r="AH8" s="123"/>
    </row>
    <row r="9" spans="2:35" s="101" customFormat="1" ht="15.75" x14ac:dyDescent="0.3">
      <c r="C9" s="502" t="s">
        <v>39</v>
      </c>
      <c r="D9" s="502"/>
      <c r="E9" s="502"/>
      <c r="F9" s="502"/>
      <c r="G9" s="502"/>
      <c r="H9" s="502"/>
      <c r="I9" s="502"/>
      <c r="J9" s="502"/>
      <c r="K9" s="502"/>
      <c r="L9" s="502"/>
      <c r="M9" s="502"/>
      <c r="N9" s="502"/>
      <c r="O9" s="293"/>
      <c r="R9" s="123"/>
      <c r="S9" s="123"/>
      <c r="T9" s="123"/>
      <c r="U9" s="123"/>
      <c r="V9" s="123"/>
      <c r="W9" s="123"/>
      <c r="X9" s="123"/>
      <c r="Y9" s="123"/>
      <c r="Z9" s="123"/>
      <c r="AA9" s="123"/>
      <c r="AB9" s="123"/>
      <c r="AC9" s="123"/>
      <c r="AD9" s="123"/>
      <c r="AE9" s="123"/>
      <c r="AF9" s="123"/>
      <c r="AG9" s="123"/>
      <c r="AH9" s="123"/>
    </row>
    <row r="10" spans="2:35" x14ac:dyDescent="0.25">
      <c r="B10" s="227"/>
      <c r="C10" s="503"/>
      <c r="D10" s="503"/>
      <c r="E10" s="503"/>
      <c r="F10" s="503"/>
      <c r="G10" s="503"/>
      <c r="H10" s="503"/>
      <c r="I10" s="503"/>
      <c r="J10" s="503"/>
      <c r="K10" s="503"/>
      <c r="L10" s="503"/>
      <c r="M10" s="503"/>
      <c r="N10" s="503"/>
      <c r="O10" s="298"/>
      <c r="P10" s="227"/>
      <c r="Q10" s="227"/>
      <c r="R10" s="298"/>
      <c r="S10" s="298"/>
      <c r="T10" s="298"/>
      <c r="U10" s="298"/>
      <c r="V10" s="298"/>
      <c r="W10" s="298"/>
      <c r="X10" s="298"/>
      <c r="Y10" s="298"/>
      <c r="Z10" s="298"/>
      <c r="AA10" s="298"/>
      <c r="AB10" s="298"/>
      <c r="AC10" s="298"/>
      <c r="AD10" s="298"/>
      <c r="AE10" s="298"/>
      <c r="AF10" s="298"/>
      <c r="AG10" s="298"/>
      <c r="AH10" s="298"/>
      <c r="AI10" s="227"/>
    </row>
    <row r="11" spans="2:35" ht="24" x14ac:dyDescent="0.25">
      <c r="B11" s="227"/>
      <c r="C11" s="477" t="s">
        <v>338</v>
      </c>
      <c r="D11" s="477"/>
      <c r="E11" s="477"/>
      <c r="F11" s="477"/>
      <c r="G11" s="477"/>
      <c r="H11" s="477"/>
      <c r="I11" s="477"/>
      <c r="J11" s="477"/>
      <c r="K11" s="477"/>
      <c r="L11" s="477"/>
      <c r="M11" s="477"/>
      <c r="N11" s="477"/>
      <c r="O11" s="290"/>
      <c r="P11" s="227"/>
      <c r="Q11" s="227"/>
      <c r="R11" s="298"/>
      <c r="S11" s="298"/>
      <c r="T11" s="298"/>
      <c r="U11" s="298"/>
      <c r="V11" s="298"/>
      <c r="W11" s="298"/>
      <c r="X11" s="298"/>
      <c r="Y11" s="298"/>
      <c r="Z11" s="298"/>
      <c r="AA11" s="298"/>
      <c r="AB11" s="298"/>
      <c r="AC11" s="298"/>
      <c r="AD11" s="298"/>
      <c r="AE11" s="298"/>
      <c r="AF11" s="298"/>
      <c r="AG11" s="298"/>
      <c r="AH11" s="298"/>
      <c r="AI11" s="227"/>
    </row>
    <row r="12" spans="2:35" s="101" customFormat="1" ht="14.25" customHeight="1" x14ac:dyDescent="0.3">
      <c r="R12" s="123"/>
      <c r="S12" s="123"/>
      <c r="T12" s="123"/>
      <c r="U12" s="123"/>
      <c r="V12" s="123"/>
      <c r="W12" s="123"/>
      <c r="X12" s="123"/>
      <c r="Y12" s="123"/>
      <c r="Z12" s="123"/>
      <c r="AA12" s="123"/>
      <c r="AB12" s="123"/>
      <c r="AC12" s="123"/>
      <c r="AD12" s="123"/>
      <c r="AE12" s="123"/>
      <c r="AF12" s="123"/>
      <c r="AG12" s="123"/>
      <c r="AH12" s="123"/>
    </row>
    <row r="13" spans="2:35" s="101" customFormat="1" ht="15.75" customHeight="1" x14ac:dyDescent="0.3">
      <c r="B13" s="482" t="s">
        <v>339</v>
      </c>
      <c r="C13" s="482"/>
      <c r="D13" s="482"/>
      <c r="E13" s="482"/>
      <c r="F13" s="482"/>
      <c r="G13" s="482"/>
      <c r="H13" s="482"/>
      <c r="I13" s="482"/>
      <c r="J13" s="482"/>
      <c r="K13" s="482"/>
      <c r="L13" s="482"/>
      <c r="M13" s="482"/>
      <c r="N13" s="482"/>
      <c r="O13" s="294"/>
      <c r="R13" s="123"/>
      <c r="S13" s="123"/>
      <c r="T13" s="123"/>
      <c r="U13" s="123"/>
      <c r="V13" s="123"/>
      <c r="W13" s="123"/>
      <c r="X13" s="123"/>
      <c r="Y13" s="123"/>
      <c r="Z13" s="123"/>
      <c r="AA13" s="123"/>
      <c r="AB13" s="123"/>
      <c r="AC13" s="123"/>
      <c r="AD13" s="123"/>
      <c r="AE13" s="123"/>
      <c r="AF13" s="123"/>
      <c r="AG13" s="123"/>
      <c r="AH13" s="123"/>
    </row>
    <row r="14" spans="2:35" s="101" customFormat="1" ht="47.25" x14ac:dyDescent="0.3">
      <c r="B14" s="101" t="s">
        <v>263</v>
      </c>
      <c r="C14" s="101" t="s">
        <v>340</v>
      </c>
      <c r="D14" s="101" t="s">
        <v>310</v>
      </c>
      <c r="E14" s="101" t="s">
        <v>309</v>
      </c>
      <c r="F14" s="101" t="s">
        <v>341</v>
      </c>
      <c r="G14" s="101" t="s">
        <v>342</v>
      </c>
      <c r="H14" s="101" t="s">
        <v>343</v>
      </c>
      <c r="I14" s="101" t="s">
        <v>344</v>
      </c>
      <c r="J14" s="101" t="s">
        <v>311</v>
      </c>
      <c r="K14" s="101" t="s">
        <v>345</v>
      </c>
      <c r="L14" s="101" t="s">
        <v>346</v>
      </c>
      <c r="M14" s="101" t="s">
        <v>347</v>
      </c>
      <c r="N14" s="101" t="s">
        <v>348</v>
      </c>
      <c r="O14" s="228" t="s">
        <v>349</v>
      </c>
      <c r="S14" s="123"/>
      <c r="T14" s="123"/>
      <c r="U14" s="123"/>
      <c r="V14" s="123"/>
      <c r="W14" s="123"/>
      <c r="X14" s="123"/>
      <c r="Y14" s="123"/>
      <c r="Z14" s="123"/>
      <c r="AA14" s="123"/>
      <c r="AB14" s="123"/>
      <c r="AC14" s="123"/>
      <c r="AD14" s="123"/>
      <c r="AE14" s="123"/>
      <c r="AF14" s="123"/>
      <c r="AG14" s="123"/>
      <c r="AH14" s="123"/>
      <c r="AI14" s="123"/>
    </row>
    <row r="15" spans="2:35" s="101" customFormat="1" ht="15.75" x14ac:dyDescent="0.3">
      <c r="B15" s="101" t="e">
        <f>VLOOKUP(C15,[1]!Companies[#Data],3,FALSE)</f>
        <v>#REF!</v>
      </c>
      <c r="C15" s="335" t="s">
        <v>571</v>
      </c>
      <c r="D15" s="335" t="s">
        <v>560</v>
      </c>
      <c r="E15" s="335" t="s">
        <v>662</v>
      </c>
      <c r="F15" s="335" t="s">
        <v>62</v>
      </c>
      <c r="G15" s="335" t="s">
        <v>350</v>
      </c>
      <c r="H15" s="335"/>
      <c r="I15" s="335" t="s">
        <v>537</v>
      </c>
      <c r="J15" s="351">
        <v>42800</v>
      </c>
      <c r="K15" s="335" t="s">
        <v>350</v>
      </c>
      <c r="L15" s="335"/>
      <c r="O15" s="419" t="s">
        <v>540</v>
      </c>
      <c r="S15" s="123"/>
      <c r="T15" s="123"/>
      <c r="U15" s="123"/>
      <c r="V15" s="123"/>
      <c r="W15" s="123"/>
      <c r="X15" s="123"/>
      <c r="Y15" s="123"/>
      <c r="Z15" s="123"/>
      <c r="AA15" s="123"/>
      <c r="AB15" s="123"/>
      <c r="AC15" s="123"/>
      <c r="AD15" s="123"/>
      <c r="AE15" s="123"/>
      <c r="AF15" s="123"/>
      <c r="AG15" s="123"/>
      <c r="AH15" s="123"/>
      <c r="AI15" s="123"/>
    </row>
    <row r="16" spans="2:35" s="101" customFormat="1" ht="15.75" x14ac:dyDescent="0.3">
      <c r="B16" s="101" t="e">
        <f>VLOOKUP(C16,[1]!Companies[#Data],3,FALSE)</f>
        <v>#REF!</v>
      </c>
      <c r="C16" s="335" t="s">
        <v>577</v>
      </c>
      <c r="D16" s="335" t="s">
        <v>560</v>
      </c>
      <c r="E16" s="335" t="s">
        <v>662</v>
      </c>
      <c r="F16" s="335" t="s">
        <v>62</v>
      </c>
      <c r="G16" s="335" t="s">
        <v>62</v>
      </c>
      <c r="H16" s="335" t="s">
        <v>671</v>
      </c>
      <c r="I16" s="335" t="s">
        <v>537</v>
      </c>
      <c r="J16" s="351">
        <v>25000</v>
      </c>
      <c r="K16" s="335" t="s">
        <v>350</v>
      </c>
      <c r="L16" s="335"/>
      <c r="O16" s="419" t="s">
        <v>540</v>
      </c>
      <c r="S16" s="123"/>
      <c r="T16" s="123"/>
      <c r="U16" s="123"/>
      <c r="V16" s="123"/>
      <c r="W16" s="123"/>
      <c r="X16" s="123"/>
      <c r="Y16" s="123"/>
      <c r="Z16" s="123"/>
      <c r="AA16" s="123"/>
      <c r="AB16" s="123"/>
      <c r="AC16" s="123"/>
      <c r="AD16" s="123"/>
      <c r="AE16" s="123"/>
      <c r="AF16" s="123"/>
      <c r="AG16" s="123"/>
      <c r="AH16" s="123"/>
      <c r="AI16" s="123"/>
    </row>
    <row r="17" spans="2:35" s="101" customFormat="1" ht="15.75" x14ac:dyDescent="0.3">
      <c r="B17" s="101" t="e">
        <f>VLOOKUP(C17,[1]!Companies[#Data],3,FALSE)</f>
        <v>#REF!</v>
      </c>
      <c r="C17" s="335" t="s">
        <v>580</v>
      </c>
      <c r="D17" s="335" t="s">
        <v>560</v>
      </c>
      <c r="E17" s="335" t="s">
        <v>662</v>
      </c>
      <c r="F17" s="335" t="s">
        <v>62</v>
      </c>
      <c r="G17" s="335" t="s">
        <v>350</v>
      </c>
      <c r="H17" s="335"/>
      <c r="I17" s="335" t="s">
        <v>537</v>
      </c>
      <c r="J17" s="351">
        <v>50995.1</v>
      </c>
      <c r="K17" s="335" t="s">
        <v>350</v>
      </c>
      <c r="L17" s="335"/>
      <c r="O17" s="419" t="s">
        <v>540</v>
      </c>
      <c r="S17" s="123"/>
      <c r="T17" s="123"/>
      <c r="U17" s="123"/>
      <c r="V17" s="123"/>
      <c r="W17" s="123"/>
      <c r="X17" s="123"/>
      <c r="Y17" s="123"/>
      <c r="Z17" s="123"/>
      <c r="AA17" s="123"/>
      <c r="AB17" s="123"/>
      <c r="AC17" s="123"/>
      <c r="AD17" s="123"/>
      <c r="AE17" s="123"/>
      <c r="AF17" s="123"/>
      <c r="AG17" s="123"/>
      <c r="AH17" s="123"/>
      <c r="AI17" s="123"/>
    </row>
    <row r="18" spans="2:35" s="101" customFormat="1" ht="15.75" x14ac:dyDescent="0.3">
      <c r="B18" s="101" t="e">
        <f>VLOOKUP(C18,[1]!Companies[#Data],3,FALSE)</f>
        <v>#REF!</v>
      </c>
      <c r="C18" s="335" t="s">
        <v>579</v>
      </c>
      <c r="D18" s="335" t="s">
        <v>561</v>
      </c>
      <c r="E18" s="335" t="s">
        <v>644</v>
      </c>
      <c r="F18" s="335" t="s">
        <v>62</v>
      </c>
      <c r="G18" s="335" t="s">
        <v>350</v>
      </c>
      <c r="H18" s="335"/>
      <c r="I18" s="335" t="s">
        <v>537</v>
      </c>
      <c r="J18" s="351">
        <v>48900</v>
      </c>
      <c r="K18" s="335" t="s">
        <v>350</v>
      </c>
      <c r="L18" s="335"/>
      <c r="O18" s="419" t="s">
        <v>540</v>
      </c>
      <c r="S18" s="123"/>
      <c r="T18" s="123"/>
      <c r="U18" s="123"/>
      <c r="V18" s="123"/>
      <c r="W18" s="123"/>
      <c r="X18" s="123"/>
      <c r="Y18" s="123"/>
      <c r="Z18" s="123"/>
      <c r="AA18" s="123"/>
      <c r="AB18" s="123"/>
      <c r="AC18" s="123"/>
      <c r="AD18" s="123"/>
      <c r="AE18" s="123"/>
      <c r="AF18" s="123"/>
      <c r="AG18" s="123"/>
      <c r="AH18" s="123"/>
      <c r="AI18" s="123"/>
    </row>
    <row r="19" spans="2:35" s="101" customFormat="1" ht="15.75" x14ac:dyDescent="0.3">
      <c r="B19" s="101" t="e">
        <f>VLOOKUP(C19,[1]!Companies[#Data],3,FALSE)</f>
        <v>#REF!</v>
      </c>
      <c r="C19" s="335" t="s">
        <v>581</v>
      </c>
      <c r="D19" s="335" t="s">
        <v>561</v>
      </c>
      <c r="E19" s="335" t="s">
        <v>644</v>
      </c>
      <c r="F19" s="335" t="s">
        <v>62</v>
      </c>
      <c r="G19" s="335" t="s">
        <v>350</v>
      </c>
      <c r="H19" s="335"/>
      <c r="I19" s="335" t="s">
        <v>537</v>
      </c>
      <c r="J19" s="351">
        <v>900</v>
      </c>
      <c r="K19" s="335" t="s">
        <v>350</v>
      </c>
      <c r="L19" s="335"/>
      <c r="O19" s="419" t="s">
        <v>540</v>
      </c>
      <c r="S19" s="123"/>
      <c r="T19" s="123"/>
      <c r="U19" s="123"/>
      <c r="V19" s="123"/>
      <c r="W19" s="123"/>
      <c r="X19" s="123"/>
      <c r="Y19" s="123"/>
      <c r="Z19" s="123"/>
      <c r="AA19" s="123"/>
      <c r="AB19" s="123"/>
      <c r="AC19" s="123"/>
      <c r="AD19" s="123"/>
      <c r="AE19" s="123"/>
      <c r="AF19" s="123"/>
      <c r="AG19" s="123"/>
      <c r="AH19" s="123"/>
      <c r="AI19" s="123"/>
    </row>
    <row r="20" spans="2:35" s="101" customFormat="1" ht="15.75" x14ac:dyDescent="0.3">
      <c r="B20" s="101" t="e">
        <f>VLOOKUP(C20,[1]!Companies[#Data],3,FALSE)</f>
        <v>#REF!</v>
      </c>
      <c r="C20" s="335" t="s">
        <v>570</v>
      </c>
      <c r="D20" s="335" t="s">
        <v>561</v>
      </c>
      <c r="E20" s="335" t="s">
        <v>642</v>
      </c>
      <c r="F20" s="335" t="s">
        <v>62</v>
      </c>
      <c r="G20" s="335" t="s">
        <v>62</v>
      </c>
      <c r="H20" s="335" t="s">
        <v>672</v>
      </c>
      <c r="I20" s="335" t="s">
        <v>537</v>
      </c>
      <c r="J20" s="351">
        <v>417726.2</v>
      </c>
      <c r="K20" s="335" t="s">
        <v>350</v>
      </c>
      <c r="L20" s="335"/>
      <c r="O20" s="419" t="s">
        <v>540</v>
      </c>
      <c r="S20" s="123"/>
      <c r="T20" s="123"/>
      <c r="U20" s="123"/>
      <c r="V20" s="123"/>
      <c r="W20" s="123"/>
      <c r="X20" s="123"/>
      <c r="Y20" s="123"/>
      <c r="Z20" s="123"/>
      <c r="AA20" s="123"/>
      <c r="AB20" s="123"/>
      <c r="AC20" s="123"/>
      <c r="AD20" s="123"/>
      <c r="AE20" s="123"/>
      <c r="AF20" s="123"/>
      <c r="AG20" s="123"/>
      <c r="AH20" s="123"/>
      <c r="AI20" s="123"/>
    </row>
    <row r="21" spans="2:35" s="101" customFormat="1" ht="15.75" x14ac:dyDescent="0.3">
      <c r="B21" s="101" t="e">
        <f>VLOOKUP(C21,[1]!Companies[#Data],3,FALSE)</f>
        <v>#REF!</v>
      </c>
      <c r="C21" s="335" t="s">
        <v>571</v>
      </c>
      <c r="D21" s="335" t="s">
        <v>561</v>
      </c>
      <c r="E21" s="335" t="s">
        <v>642</v>
      </c>
      <c r="F21" s="335" t="s">
        <v>62</v>
      </c>
      <c r="G21" s="335" t="s">
        <v>62</v>
      </c>
      <c r="H21" s="335" t="s">
        <v>673</v>
      </c>
      <c r="I21" s="335" t="s">
        <v>537</v>
      </c>
      <c r="J21" s="351">
        <v>93315.37</v>
      </c>
      <c r="K21" s="335" t="s">
        <v>350</v>
      </c>
      <c r="L21" s="335"/>
      <c r="O21" s="419" t="s">
        <v>540</v>
      </c>
      <c r="S21" s="123"/>
      <c r="T21" s="123"/>
      <c r="U21" s="123"/>
      <c r="V21" s="123"/>
      <c r="W21" s="123"/>
      <c r="X21" s="123"/>
      <c r="Y21" s="123"/>
      <c r="Z21" s="123"/>
      <c r="AA21" s="123"/>
      <c r="AB21" s="123"/>
      <c r="AC21" s="123"/>
      <c r="AD21" s="123"/>
      <c r="AE21" s="123"/>
      <c r="AF21" s="123"/>
      <c r="AG21" s="123"/>
      <c r="AH21" s="123"/>
      <c r="AI21" s="123"/>
    </row>
    <row r="22" spans="2:35" s="101" customFormat="1" ht="15.75" x14ac:dyDescent="0.3">
      <c r="B22" s="350" t="e">
        <f>VLOOKUP(C22,[1]!Companies[#Data],3,FALSE)</f>
        <v>#REF!</v>
      </c>
      <c r="C22" s="335" t="s">
        <v>571</v>
      </c>
      <c r="D22" s="335" t="s">
        <v>561</v>
      </c>
      <c r="E22" s="335" t="s">
        <v>642</v>
      </c>
      <c r="F22" s="335" t="s">
        <v>62</v>
      </c>
      <c r="G22" s="335" t="s">
        <v>62</v>
      </c>
      <c r="H22" s="335" t="s">
        <v>673</v>
      </c>
      <c r="I22" s="335" t="s">
        <v>537</v>
      </c>
      <c r="J22" s="351">
        <v>93152.94</v>
      </c>
      <c r="K22" s="335" t="s">
        <v>350</v>
      </c>
      <c r="L22" s="335"/>
      <c r="M22" s="330"/>
      <c r="N22" s="330"/>
      <c r="O22" s="419" t="s">
        <v>540</v>
      </c>
      <c r="S22" s="123"/>
      <c r="T22" s="123"/>
      <c r="U22" s="123"/>
      <c r="V22" s="123"/>
      <c r="W22" s="123"/>
      <c r="X22" s="123"/>
      <c r="Y22" s="123"/>
      <c r="Z22" s="123"/>
      <c r="AA22" s="123"/>
      <c r="AB22" s="123"/>
      <c r="AC22" s="123"/>
      <c r="AD22" s="123"/>
      <c r="AE22" s="123"/>
      <c r="AF22" s="123"/>
      <c r="AG22" s="123"/>
      <c r="AH22" s="123"/>
      <c r="AI22" s="123"/>
    </row>
    <row r="23" spans="2:35" s="101" customFormat="1" ht="15.75" x14ac:dyDescent="0.3">
      <c r="B23" s="350" t="e">
        <f>VLOOKUP(C23,[1]!Companies[#Data],3,FALSE)</f>
        <v>#REF!</v>
      </c>
      <c r="C23" s="335" t="s">
        <v>571</v>
      </c>
      <c r="D23" s="335" t="s">
        <v>561</v>
      </c>
      <c r="E23" s="335" t="s">
        <v>642</v>
      </c>
      <c r="F23" s="335" t="s">
        <v>62</v>
      </c>
      <c r="G23" s="335" t="s">
        <v>62</v>
      </c>
      <c r="H23" s="335" t="s">
        <v>674</v>
      </c>
      <c r="I23" s="335" t="s">
        <v>537</v>
      </c>
      <c r="J23" s="351">
        <v>221984.79</v>
      </c>
      <c r="K23" s="335" t="s">
        <v>350</v>
      </c>
      <c r="L23" s="335"/>
      <c r="M23" s="330"/>
      <c r="N23" s="330"/>
      <c r="O23" s="419" t="s">
        <v>540</v>
      </c>
      <c r="S23" s="123"/>
      <c r="T23" s="123"/>
      <c r="U23" s="123"/>
      <c r="V23" s="123"/>
      <c r="W23" s="123"/>
      <c r="X23" s="123"/>
      <c r="Y23" s="123"/>
      <c r="Z23" s="123"/>
      <c r="AA23" s="123"/>
      <c r="AB23" s="123"/>
      <c r="AC23" s="123"/>
      <c r="AD23" s="123"/>
      <c r="AE23" s="123"/>
      <c r="AF23" s="123"/>
      <c r="AG23" s="123"/>
      <c r="AH23" s="123"/>
      <c r="AI23" s="123"/>
    </row>
    <row r="24" spans="2:35" s="101" customFormat="1" ht="15.75" x14ac:dyDescent="0.3">
      <c r="B24" s="350" t="e">
        <f>VLOOKUP(C24,[1]!Companies[#Data],3,FALSE)</f>
        <v>#REF!</v>
      </c>
      <c r="C24" s="335" t="s">
        <v>571</v>
      </c>
      <c r="D24" s="335" t="s">
        <v>561</v>
      </c>
      <c r="E24" s="335" t="s">
        <v>642</v>
      </c>
      <c r="F24" s="335" t="s">
        <v>62</v>
      </c>
      <c r="G24" s="335" t="s">
        <v>62</v>
      </c>
      <c r="H24" s="335" t="s">
        <v>675</v>
      </c>
      <c r="I24" s="335" t="s">
        <v>537</v>
      </c>
      <c r="J24" s="351">
        <v>4145.96</v>
      </c>
      <c r="K24" s="335" t="s">
        <v>350</v>
      </c>
      <c r="L24" s="335"/>
      <c r="M24" s="330"/>
      <c r="N24" s="330"/>
      <c r="O24" s="419" t="s">
        <v>540</v>
      </c>
      <c r="S24" s="123"/>
      <c r="T24" s="123"/>
      <c r="U24" s="123"/>
      <c r="V24" s="123"/>
      <c r="W24" s="123"/>
      <c r="X24" s="123"/>
      <c r="Y24" s="123"/>
      <c r="Z24" s="123"/>
      <c r="AA24" s="123"/>
      <c r="AB24" s="123"/>
      <c r="AC24" s="123"/>
      <c r="AD24" s="123"/>
      <c r="AE24" s="123"/>
      <c r="AF24" s="123"/>
      <c r="AG24" s="123"/>
      <c r="AH24" s="123"/>
      <c r="AI24" s="123"/>
    </row>
    <row r="25" spans="2:35" s="101" customFormat="1" ht="15.75" x14ac:dyDescent="0.3">
      <c r="B25" s="350" t="e">
        <f>VLOOKUP(C25,[1]!Companies[#Data],3,FALSE)</f>
        <v>#REF!</v>
      </c>
      <c r="C25" s="335" t="s">
        <v>571</v>
      </c>
      <c r="D25" s="335" t="s">
        <v>561</v>
      </c>
      <c r="E25" s="335" t="s">
        <v>642</v>
      </c>
      <c r="F25" s="335" t="s">
        <v>62</v>
      </c>
      <c r="G25" s="335" t="s">
        <v>62</v>
      </c>
      <c r="H25" s="335" t="s">
        <v>676</v>
      </c>
      <c r="I25" s="335" t="s">
        <v>537</v>
      </c>
      <c r="J25" s="351">
        <v>16170.17</v>
      </c>
      <c r="K25" s="335" t="s">
        <v>350</v>
      </c>
      <c r="L25" s="335"/>
      <c r="M25" s="330"/>
      <c r="N25" s="330"/>
      <c r="O25" s="419" t="s">
        <v>540</v>
      </c>
      <c r="S25" s="123"/>
      <c r="T25" s="123"/>
      <c r="U25" s="123"/>
      <c r="V25" s="123"/>
      <c r="W25" s="123"/>
      <c r="X25" s="123"/>
      <c r="Y25" s="123"/>
      <c r="Z25" s="123"/>
      <c r="AA25" s="123"/>
      <c r="AB25" s="123"/>
      <c r="AC25" s="123"/>
      <c r="AD25" s="123"/>
      <c r="AE25" s="123"/>
      <c r="AF25" s="123"/>
      <c r="AG25" s="123"/>
      <c r="AH25" s="123"/>
      <c r="AI25" s="123"/>
    </row>
    <row r="26" spans="2:35" s="101" customFormat="1" ht="15.75" x14ac:dyDescent="0.3">
      <c r="B26" s="350" t="e">
        <f>VLOOKUP(C26,[1]!Companies[#Data],3,FALSE)</f>
        <v>#REF!</v>
      </c>
      <c r="C26" s="335" t="s">
        <v>571</v>
      </c>
      <c r="D26" s="335" t="s">
        <v>561</v>
      </c>
      <c r="E26" s="335" t="s">
        <v>642</v>
      </c>
      <c r="F26" s="335" t="s">
        <v>62</v>
      </c>
      <c r="G26" s="335" t="s">
        <v>62</v>
      </c>
      <c r="H26" s="335" t="s">
        <v>677</v>
      </c>
      <c r="I26" s="335" t="s">
        <v>537</v>
      </c>
      <c r="J26" s="351">
        <v>192714.98</v>
      </c>
      <c r="K26" s="335" t="s">
        <v>350</v>
      </c>
      <c r="L26" s="335"/>
      <c r="M26" s="330"/>
      <c r="N26" s="330"/>
      <c r="O26" s="419" t="s">
        <v>540</v>
      </c>
      <c r="S26" s="123"/>
      <c r="T26" s="123"/>
      <c r="U26" s="123"/>
      <c r="V26" s="123"/>
      <c r="W26" s="123"/>
      <c r="X26" s="123"/>
      <c r="Y26" s="123"/>
      <c r="Z26" s="123"/>
      <c r="AA26" s="123"/>
      <c r="AB26" s="123"/>
      <c r="AC26" s="123"/>
      <c r="AD26" s="123"/>
      <c r="AE26" s="123"/>
      <c r="AF26" s="123"/>
      <c r="AG26" s="123"/>
      <c r="AH26" s="123"/>
      <c r="AI26" s="123"/>
    </row>
    <row r="27" spans="2:35" s="101" customFormat="1" ht="15.75" x14ac:dyDescent="0.3">
      <c r="B27" s="350" t="e">
        <f>VLOOKUP(C27,[1]!Companies[#Data],3,FALSE)</f>
        <v>#REF!</v>
      </c>
      <c r="C27" s="335" t="s">
        <v>571</v>
      </c>
      <c r="D27" s="335" t="s">
        <v>561</v>
      </c>
      <c r="E27" s="335" t="s">
        <v>642</v>
      </c>
      <c r="F27" s="335" t="s">
        <v>62</v>
      </c>
      <c r="G27" s="335" t="s">
        <v>62</v>
      </c>
      <c r="H27" s="335" t="s">
        <v>678</v>
      </c>
      <c r="I27" s="335" t="s">
        <v>537</v>
      </c>
      <c r="J27" s="351">
        <v>120678.26</v>
      </c>
      <c r="K27" s="335" t="s">
        <v>350</v>
      </c>
      <c r="L27" s="335"/>
      <c r="M27" s="330"/>
      <c r="N27" s="330"/>
      <c r="O27" s="419" t="s">
        <v>540</v>
      </c>
      <c r="S27" s="123"/>
      <c r="T27" s="123"/>
      <c r="U27" s="123"/>
      <c r="V27" s="123"/>
      <c r="W27" s="123"/>
      <c r="X27" s="123"/>
      <c r="Y27" s="123"/>
      <c r="Z27" s="123"/>
      <c r="AA27" s="123"/>
      <c r="AB27" s="123"/>
      <c r="AC27" s="123"/>
      <c r="AD27" s="123"/>
      <c r="AE27" s="123"/>
      <c r="AF27" s="123"/>
      <c r="AG27" s="123"/>
      <c r="AH27" s="123"/>
      <c r="AI27" s="123"/>
    </row>
    <row r="28" spans="2:35" s="101" customFormat="1" ht="15.75" x14ac:dyDescent="0.3">
      <c r="B28" s="350" t="e">
        <f>VLOOKUP(C28,[1]!Companies[#Data],3,FALSE)</f>
        <v>#REF!</v>
      </c>
      <c r="C28" s="335" t="s">
        <v>572</v>
      </c>
      <c r="D28" s="335" t="s">
        <v>561</v>
      </c>
      <c r="E28" s="335" t="s">
        <v>642</v>
      </c>
      <c r="F28" s="335" t="s">
        <v>62</v>
      </c>
      <c r="G28" s="335" t="s">
        <v>62</v>
      </c>
      <c r="H28" s="335" t="s">
        <v>679</v>
      </c>
      <c r="I28" s="335" t="s">
        <v>537</v>
      </c>
      <c r="J28" s="351">
        <v>410791.08</v>
      </c>
      <c r="K28" s="335" t="s">
        <v>350</v>
      </c>
      <c r="L28" s="335"/>
      <c r="M28" s="330"/>
      <c r="N28" s="330"/>
      <c r="O28" s="419" t="s">
        <v>540</v>
      </c>
      <c r="S28" s="123"/>
      <c r="T28" s="123"/>
      <c r="U28" s="123"/>
      <c r="V28" s="123"/>
      <c r="W28" s="123"/>
      <c r="X28" s="123"/>
      <c r="Y28" s="123"/>
      <c r="Z28" s="123"/>
      <c r="AA28" s="123"/>
      <c r="AB28" s="123"/>
      <c r="AC28" s="123"/>
      <c r="AD28" s="123"/>
      <c r="AE28" s="123"/>
      <c r="AF28" s="123"/>
      <c r="AG28" s="123"/>
      <c r="AH28" s="123"/>
      <c r="AI28" s="123"/>
    </row>
    <row r="29" spans="2:35" s="101" customFormat="1" ht="15.75" x14ac:dyDescent="0.3">
      <c r="B29" s="350" t="e">
        <f>VLOOKUP(C29,[1]!Companies[#Data],3,FALSE)</f>
        <v>#REF!</v>
      </c>
      <c r="C29" s="335" t="s">
        <v>572</v>
      </c>
      <c r="D29" s="335" t="s">
        <v>561</v>
      </c>
      <c r="E29" s="335" t="s">
        <v>642</v>
      </c>
      <c r="F29" s="335" t="s">
        <v>62</v>
      </c>
      <c r="G29" s="335" t="s">
        <v>62</v>
      </c>
      <c r="H29" s="335" t="s">
        <v>680</v>
      </c>
      <c r="I29" s="335" t="s">
        <v>537</v>
      </c>
      <c r="J29" s="351">
        <v>402816.79</v>
      </c>
      <c r="K29" s="335" t="s">
        <v>350</v>
      </c>
      <c r="L29" s="335"/>
      <c r="M29" s="330"/>
      <c r="N29" s="330"/>
      <c r="O29" s="419" t="s">
        <v>540</v>
      </c>
      <c r="S29" s="123"/>
      <c r="T29" s="123"/>
      <c r="U29" s="123"/>
      <c r="V29" s="123"/>
      <c r="W29" s="123"/>
      <c r="X29" s="123"/>
      <c r="Y29" s="123"/>
      <c r="Z29" s="123"/>
      <c r="AA29" s="123"/>
      <c r="AB29" s="123"/>
      <c r="AC29" s="123"/>
      <c r="AD29" s="123"/>
      <c r="AE29" s="123"/>
      <c r="AF29" s="123"/>
      <c r="AG29" s="123"/>
      <c r="AH29" s="123"/>
      <c r="AI29" s="123"/>
    </row>
    <row r="30" spans="2:35" s="101" customFormat="1" ht="15.75" x14ac:dyDescent="0.3">
      <c r="B30" s="350" t="e">
        <f>VLOOKUP(C30,[1]!Companies[#Data],3,FALSE)</f>
        <v>#REF!</v>
      </c>
      <c r="C30" s="335" t="s">
        <v>572</v>
      </c>
      <c r="D30" s="335" t="s">
        <v>561</v>
      </c>
      <c r="E30" s="335" t="s">
        <v>642</v>
      </c>
      <c r="F30" s="335" t="s">
        <v>62</v>
      </c>
      <c r="G30" s="335" t="s">
        <v>62</v>
      </c>
      <c r="H30" s="335" t="s">
        <v>681</v>
      </c>
      <c r="I30" s="335" t="s">
        <v>537</v>
      </c>
      <c r="J30" s="351">
        <v>279902.95</v>
      </c>
      <c r="K30" s="335" t="s">
        <v>350</v>
      </c>
      <c r="L30" s="335"/>
      <c r="M30" s="330"/>
      <c r="N30" s="330"/>
      <c r="O30" s="419" t="s">
        <v>540</v>
      </c>
      <c r="S30" s="123"/>
      <c r="T30" s="123"/>
      <c r="U30" s="123"/>
      <c r="V30" s="123"/>
      <c r="W30" s="123"/>
      <c r="X30" s="123"/>
      <c r="Y30" s="123"/>
      <c r="Z30" s="123"/>
      <c r="AA30" s="123"/>
      <c r="AB30" s="123"/>
      <c r="AC30" s="123"/>
      <c r="AD30" s="123"/>
      <c r="AE30" s="123"/>
      <c r="AF30" s="123"/>
      <c r="AG30" s="123"/>
      <c r="AH30" s="123"/>
      <c r="AI30" s="123"/>
    </row>
    <row r="31" spans="2:35" s="101" customFormat="1" ht="15.75" x14ac:dyDescent="0.3">
      <c r="B31" s="350" t="e">
        <f>VLOOKUP(C31,[1]!Companies[#Data],3,FALSE)</f>
        <v>#REF!</v>
      </c>
      <c r="C31" s="335" t="s">
        <v>572</v>
      </c>
      <c r="D31" s="335" t="s">
        <v>561</v>
      </c>
      <c r="E31" s="335" t="s">
        <v>642</v>
      </c>
      <c r="F31" s="335" t="s">
        <v>62</v>
      </c>
      <c r="G31" s="335" t="s">
        <v>62</v>
      </c>
      <c r="H31" s="335" t="s">
        <v>682</v>
      </c>
      <c r="I31" s="335" t="s">
        <v>537</v>
      </c>
      <c r="J31" s="351">
        <v>357665.45</v>
      </c>
      <c r="K31" s="335" t="s">
        <v>350</v>
      </c>
      <c r="L31" s="335"/>
      <c r="M31" s="330"/>
      <c r="N31" s="330"/>
      <c r="O31" s="419" t="s">
        <v>540</v>
      </c>
      <c r="S31" s="123"/>
      <c r="T31" s="123"/>
      <c r="U31" s="123"/>
      <c r="V31" s="123"/>
      <c r="W31" s="123"/>
      <c r="X31" s="123"/>
      <c r="Y31" s="123"/>
      <c r="Z31" s="123"/>
      <c r="AA31" s="123"/>
      <c r="AB31" s="123"/>
      <c r="AC31" s="123"/>
      <c r="AD31" s="123"/>
      <c r="AE31" s="123"/>
      <c r="AF31" s="123"/>
      <c r="AG31" s="123"/>
      <c r="AH31" s="123"/>
      <c r="AI31" s="123"/>
    </row>
    <row r="32" spans="2:35" s="101" customFormat="1" ht="15.75" x14ac:dyDescent="0.3">
      <c r="B32" s="350" t="e">
        <f>VLOOKUP(C32,[1]!Companies[#Data],3,FALSE)</f>
        <v>#REF!</v>
      </c>
      <c r="C32" s="335" t="s">
        <v>572</v>
      </c>
      <c r="D32" s="335" t="s">
        <v>561</v>
      </c>
      <c r="E32" s="335" t="s">
        <v>642</v>
      </c>
      <c r="F32" s="335" t="s">
        <v>62</v>
      </c>
      <c r="G32" s="335" t="s">
        <v>62</v>
      </c>
      <c r="H32" s="335" t="s">
        <v>683</v>
      </c>
      <c r="I32" s="335" t="s">
        <v>537</v>
      </c>
      <c r="J32" s="351">
        <v>144235.75</v>
      </c>
      <c r="K32" s="335" t="s">
        <v>350</v>
      </c>
      <c r="L32" s="335"/>
      <c r="M32" s="330"/>
      <c r="N32" s="330"/>
      <c r="O32" s="419" t="s">
        <v>540</v>
      </c>
      <c r="S32" s="123"/>
      <c r="T32" s="123"/>
      <c r="U32" s="123"/>
      <c r="V32" s="123"/>
      <c r="W32" s="123"/>
      <c r="X32" s="123"/>
      <c r="Y32" s="123"/>
      <c r="Z32" s="123"/>
      <c r="AA32" s="123"/>
      <c r="AB32" s="123"/>
      <c r="AC32" s="123"/>
      <c r="AD32" s="123"/>
      <c r="AE32" s="123"/>
      <c r="AF32" s="123"/>
      <c r="AG32" s="123"/>
      <c r="AH32" s="123"/>
      <c r="AI32" s="123"/>
    </row>
    <row r="33" spans="2:35" s="101" customFormat="1" ht="15.75" x14ac:dyDescent="0.3">
      <c r="B33" s="350" t="e">
        <f>VLOOKUP(C33,[1]!Companies[#Data],3,FALSE)</f>
        <v>#REF!</v>
      </c>
      <c r="C33" s="335" t="s">
        <v>572</v>
      </c>
      <c r="D33" s="335" t="s">
        <v>561</v>
      </c>
      <c r="E33" s="335" t="s">
        <v>642</v>
      </c>
      <c r="F33" s="335" t="s">
        <v>62</v>
      </c>
      <c r="G33" s="335" t="s">
        <v>62</v>
      </c>
      <c r="H33" s="335" t="s">
        <v>684</v>
      </c>
      <c r="I33" s="335" t="s">
        <v>537</v>
      </c>
      <c r="J33" s="351">
        <v>409185.85</v>
      </c>
      <c r="K33" s="335" t="s">
        <v>350</v>
      </c>
      <c r="L33" s="335"/>
      <c r="M33" s="330"/>
      <c r="N33" s="330"/>
      <c r="O33" s="419" t="s">
        <v>540</v>
      </c>
      <c r="S33" s="123"/>
      <c r="T33" s="123"/>
      <c r="U33" s="123"/>
      <c r="V33" s="123"/>
      <c r="W33" s="123"/>
      <c r="X33" s="123"/>
      <c r="Y33" s="123"/>
      <c r="Z33" s="123"/>
      <c r="AA33" s="123"/>
      <c r="AB33" s="123"/>
      <c r="AC33" s="123"/>
      <c r="AD33" s="123"/>
      <c r="AE33" s="123"/>
      <c r="AF33" s="123"/>
      <c r="AG33" s="123"/>
      <c r="AH33" s="123"/>
      <c r="AI33" s="123"/>
    </row>
    <row r="34" spans="2:35" s="101" customFormat="1" ht="15.75" x14ac:dyDescent="0.3">
      <c r="B34" s="350" t="e">
        <f>VLOOKUP(C34,[1]!Companies[#Data],3,FALSE)</f>
        <v>#REF!</v>
      </c>
      <c r="C34" s="335" t="s">
        <v>575</v>
      </c>
      <c r="D34" s="335" t="s">
        <v>561</v>
      </c>
      <c r="E34" s="335" t="s">
        <v>642</v>
      </c>
      <c r="F34" s="335" t="s">
        <v>62</v>
      </c>
      <c r="G34" s="335" t="s">
        <v>62</v>
      </c>
      <c r="H34" s="335" t="s">
        <v>685</v>
      </c>
      <c r="I34" s="335" t="s">
        <v>537</v>
      </c>
      <c r="J34" s="351">
        <v>334863.25</v>
      </c>
      <c r="K34" s="335" t="s">
        <v>350</v>
      </c>
      <c r="L34" s="335"/>
      <c r="M34" s="330"/>
      <c r="N34" s="330"/>
      <c r="O34" s="419" t="s">
        <v>540</v>
      </c>
      <c r="S34" s="123"/>
      <c r="T34" s="123"/>
      <c r="U34" s="123"/>
      <c r="V34" s="123"/>
      <c r="W34" s="123"/>
      <c r="X34" s="123"/>
      <c r="Y34" s="123"/>
      <c r="Z34" s="123"/>
      <c r="AA34" s="123"/>
      <c r="AB34" s="123"/>
      <c r="AC34" s="123"/>
      <c r="AD34" s="123"/>
      <c r="AE34" s="123"/>
      <c r="AF34" s="123"/>
      <c r="AG34" s="123"/>
      <c r="AH34" s="123"/>
      <c r="AI34" s="123"/>
    </row>
    <row r="35" spans="2:35" s="101" customFormat="1" ht="15.75" x14ac:dyDescent="0.3">
      <c r="B35" s="350" t="e">
        <f>VLOOKUP(C35,[1]!Companies[#Data],3,FALSE)</f>
        <v>#REF!</v>
      </c>
      <c r="C35" s="335" t="s">
        <v>575</v>
      </c>
      <c r="D35" s="335" t="s">
        <v>561</v>
      </c>
      <c r="E35" s="335" t="s">
        <v>642</v>
      </c>
      <c r="F35" s="335" t="s">
        <v>62</v>
      </c>
      <c r="G35" s="335" t="s">
        <v>62</v>
      </c>
      <c r="H35" s="335" t="s">
        <v>686</v>
      </c>
      <c r="I35" s="335" t="s">
        <v>537</v>
      </c>
      <c r="J35" s="351">
        <v>169356.77</v>
      </c>
      <c r="K35" s="335" t="s">
        <v>350</v>
      </c>
      <c r="L35" s="335"/>
      <c r="M35" s="330"/>
      <c r="N35" s="330"/>
      <c r="O35" s="419" t="s">
        <v>540</v>
      </c>
      <c r="S35" s="123"/>
      <c r="T35" s="123"/>
      <c r="U35" s="123"/>
      <c r="V35" s="123"/>
      <c r="W35" s="123"/>
      <c r="X35" s="123"/>
      <c r="Y35" s="123"/>
      <c r="Z35" s="123"/>
      <c r="AA35" s="123"/>
      <c r="AB35" s="123"/>
      <c r="AC35" s="123"/>
      <c r="AD35" s="123"/>
      <c r="AE35" s="123"/>
      <c r="AF35" s="123"/>
      <c r="AG35" s="123"/>
      <c r="AH35" s="123"/>
      <c r="AI35" s="123"/>
    </row>
    <row r="36" spans="2:35" s="101" customFormat="1" ht="15.75" x14ac:dyDescent="0.3">
      <c r="B36" s="350" t="e">
        <f>VLOOKUP(C36,[1]!Companies[#Data],3,FALSE)</f>
        <v>#REF!</v>
      </c>
      <c r="C36" s="335" t="s">
        <v>573</v>
      </c>
      <c r="D36" s="335" t="s">
        <v>561</v>
      </c>
      <c r="E36" s="335" t="s">
        <v>642</v>
      </c>
      <c r="F36" s="335" t="s">
        <v>62</v>
      </c>
      <c r="G36" s="335" t="s">
        <v>62</v>
      </c>
      <c r="H36" s="335" t="s">
        <v>687</v>
      </c>
      <c r="I36" s="335" t="s">
        <v>537</v>
      </c>
      <c r="J36" s="351">
        <v>168688.48</v>
      </c>
      <c r="K36" s="335" t="s">
        <v>350</v>
      </c>
      <c r="L36" s="335"/>
      <c r="M36" s="330"/>
      <c r="N36" s="330"/>
      <c r="O36" s="419" t="s">
        <v>540</v>
      </c>
      <c r="S36" s="123"/>
      <c r="T36" s="123"/>
      <c r="U36" s="123"/>
      <c r="V36" s="123"/>
      <c r="W36" s="123"/>
      <c r="X36" s="123"/>
      <c r="Y36" s="123"/>
      <c r="Z36" s="123"/>
      <c r="AA36" s="123"/>
      <c r="AB36" s="123"/>
      <c r="AC36" s="123"/>
      <c r="AD36" s="123"/>
      <c r="AE36" s="123"/>
      <c r="AF36" s="123"/>
      <c r="AG36" s="123"/>
      <c r="AH36" s="123"/>
      <c r="AI36" s="123"/>
    </row>
    <row r="37" spans="2:35" s="101" customFormat="1" ht="15.75" x14ac:dyDescent="0.3">
      <c r="B37" s="350" t="e">
        <f>VLOOKUP(C37,[1]!Companies[#Data],3,FALSE)</f>
        <v>#REF!</v>
      </c>
      <c r="C37" s="335" t="s">
        <v>573</v>
      </c>
      <c r="D37" s="335" t="s">
        <v>561</v>
      </c>
      <c r="E37" s="335" t="s">
        <v>642</v>
      </c>
      <c r="F37" s="335" t="s">
        <v>62</v>
      </c>
      <c r="G37" s="335" t="s">
        <v>62</v>
      </c>
      <c r="H37" s="335" t="s">
        <v>688</v>
      </c>
      <c r="I37" s="335" t="s">
        <v>537</v>
      </c>
      <c r="J37" s="351">
        <v>409395.67</v>
      </c>
      <c r="K37" s="335" t="s">
        <v>350</v>
      </c>
      <c r="L37" s="335"/>
      <c r="M37" s="330"/>
      <c r="N37" s="330"/>
      <c r="O37" s="419" t="s">
        <v>540</v>
      </c>
      <c r="S37" s="123"/>
      <c r="T37" s="123"/>
      <c r="U37" s="123"/>
      <c r="V37" s="123"/>
      <c r="W37" s="123"/>
      <c r="X37" s="123"/>
      <c r="Y37" s="123"/>
      <c r="Z37" s="123"/>
      <c r="AA37" s="123"/>
      <c r="AB37" s="123"/>
      <c r="AC37" s="123"/>
      <c r="AD37" s="123"/>
      <c r="AE37" s="123"/>
      <c r="AF37" s="123"/>
      <c r="AG37" s="123"/>
      <c r="AH37" s="123"/>
      <c r="AI37" s="123"/>
    </row>
    <row r="38" spans="2:35" s="101" customFormat="1" ht="15.75" x14ac:dyDescent="0.3">
      <c r="B38" s="350" t="e">
        <f>VLOOKUP(C38,[1]!Companies[#Data],3,FALSE)</f>
        <v>#REF!</v>
      </c>
      <c r="C38" s="335" t="s">
        <v>573</v>
      </c>
      <c r="D38" s="335" t="s">
        <v>561</v>
      </c>
      <c r="E38" s="335" t="s">
        <v>642</v>
      </c>
      <c r="F38" s="335" t="s">
        <v>62</v>
      </c>
      <c r="G38" s="335" t="s">
        <v>62</v>
      </c>
      <c r="H38" s="335" t="s">
        <v>689</v>
      </c>
      <c r="I38" s="335" t="s">
        <v>537</v>
      </c>
      <c r="J38" s="351">
        <v>403031.66</v>
      </c>
      <c r="K38" s="335" t="s">
        <v>350</v>
      </c>
      <c r="L38" s="335"/>
      <c r="M38" s="330"/>
      <c r="N38" s="330"/>
      <c r="O38" s="419" t="s">
        <v>540</v>
      </c>
      <c r="S38" s="123"/>
      <c r="T38" s="123"/>
      <c r="U38" s="123"/>
      <c r="V38" s="123"/>
      <c r="W38" s="123"/>
      <c r="X38" s="123"/>
      <c r="Y38" s="123"/>
      <c r="Z38" s="123"/>
      <c r="AA38" s="123"/>
      <c r="AB38" s="123"/>
      <c r="AC38" s="123"/>
      <c r="AD38" s="123"/>
      <c r="AE38" s="123"/>
      <c r="AF38" s="123"/>
      <c r="AG38" s="123"/>
      <c r="AH38" s="123"/>
      <c r="AI38" s="123"/>
    </row>
    <row r="39" spans="2:35" s="101" customFormat="1" ht="15.75" x14ac:dyDescent="0.3">
      <c r="B39" s="350" t="e">
        <f>VLOOKUP(C39,[1]!Companies[#Data],3,FALSE)</f>
        <v>#REF!</v>
      </c>
      <c r="C39" s="335" t="s">
        <v>573</v>
      </c>
      <c r="D39" s="335" t="s">
        <v>561</v>
      </c>
      <c r="E39" s="335" t="s">
        <v>642</v>
      </c>
      <c r="F39" s="335" t="s">
        <v>62</v>
      </c>
      <c r="G39" s="335" t="s">
        <v>62</v>
      </c>
      <c r="H39" s="335" t="s">
        <v>690</v>
      </c>
      <c r="I39" s="335" t="s">
        <v>537</v>
      </c>
      <c r="J39" s="351">
        <v>125290.7</v>
      </c>
      <c r="K39" s="335" t="s">
        <v>350</v>
      </c>
      <c r="L39" s="335"/>
      <c r="M39" s="330"/>
      <c r="N39" s="330"/>
      <c r="O39" s="419" t="s">
        <v>540</v>
      </c>
      <c r="S39" s="123"/>
      <c r="T39" s="123"/>
      <c r="U39" s="123"/>
      <c r="V39" s="123"/>
      <c r="W39" s="123"/>
      <c r="X39" s="123"/>
      <c r="Y39" s="123"/>
      <c r="Z39" s="123"/>
      <c r="AA39" s="123"/>
      <c r="AB39" s="123"/>
      <c r="AC39" s="123"/>
      <c r="AD39" s="123"/>
      <c r="AE39" s="123"/>
      <c r="AF39" s="123"/>
      <c r="AG39" s="123"/>
      <c r="AH39" s="123"/>
      <c r="AI39" s="123"/>
    </row>
    <row r="40" spans="2:35" s="101" customFormat="1" ht="15.75" x14ac:dyDescent="0.3">
      <c r="B40" s="350" t="e">
        <f>VLOOKUP(C40,[1]!Companies[#Data],3,FALSE)</f>
        <v>#REF!</v>
      </c>
      <c r="C40" s="335" t="s">
        <v>573</v>
      </c>
      <c r="D40" s="335" t="s">
        <v>561</v>
      </c>
      <c r="E40" s="335" t="s">
        <v>642</v>
      </c>
      <c r="F40" s="335" t="s">
        <v>62</v>
      </c>
      <c r="G40" s="335" t="s">
        <v>62</v>
      </c>
      <c r="H40" s="335" t="s">
        <v>691</v>
      </c>
      <c r="I40" s="335" t="s">
        <v>537</v>
      </c>
      <c r="J40" s="351">
        <v>16953.84</v>
      </c>
      <c r="K40" s="335" t="s">
        <v>350</v>
      </c>
      <c r="L40" s="335"/>
      <c r="M40" s="330"/>
      <c r="N40" s="330"/>
      <c r="O40" s="419" t="s">
        <v>540</v>
      </c>
      <c r="S40" s="123"/>
      <c r="T40" s="123"/>
      <c r="U40" s="123"/>
      <c r="V40" s="123"/>
      <c r="W40" s="123"/>
      <c r="X40" s="123"/>
      <c r="Y40" s="123"/>
      <c r="Z40" s="123"/>
      <c r="AA40" s="123"/>
      <c r="AB40" s="123"/>
      <c r="AC40" s="123"/>
      <c r="AD40" s="123"/>
      <c r="AE40" s="123"/>
      <c r="AF40" s="123"/>
      <c r="AG40" s="123"/>
      <c r="AH40" s="123"/>
      <c r="AI40" s="123"/>
    </row>
    <row r="41" spans="2:35" s="101" customFormat="1" ht="15.75" x14ac:dyDescent="0.3">
      <c r="B41" s="350" t="e">
        <f>VLOOKUP(C41,[1]!Companies[#Data],3,FALSE)</f>
        <v>#REF!</v>
      </c>
      <c r="C41" s="335" t="s">
        <v>573</v>
      </c>
      <c r="D41" s="335" t="s">
        <v>561</v>
      </c>
      <c r="E41" s="335" t="s">
        <v>642</v>
      </c>
      <c r="F41" s="335" t="s">
        <v>62</v>
      </c>
      <c r="G41" s="335" t="s">
        <v>62</v>
      </c>
      <c r="H41" s="335" t="s">
        <v>687</v>
      </c>
      <c r="I41" s="335" t="s">
        <v>537</v>
      </c>
      <c r="J41" s="351">
        <v>248071.3</v>
      </c>
      <c r="K41" s="335" t="s">
        <v>350</v>
      </c>
      <c r="L41" s="335"/>
      <c r="M41" s="330"/>
      <c r="N41" s="330"/>
      <c r="O41" s="419" t="s">
        <v>540</v>
      </c>
      <c r="S41" s="123"/>
      <c r="T41" s="123"/>
      <c r="U41" s="123"/>
      <c r="V41" s="123"/>
      <c r="W41" s="123"/>
      <c r="X41" s="123"/>
      <c r="Y41" s="123"/>
      <c r="Z41" s="123"/>
      <c r="AA41" s="123"/>
      <c r="AB41" s="123"/>
      <c r="AC41" s="123"/>
      <c r="AD41" s="123"/>
      <c r="AE41" s="123"/>
      <c r="AF41" s="123"/>
      <c r="AG41" s="123"/>
      <c r="AH41" s="123"/>
      <c r="AI41" s="123"/>
    </row>
    <row r="42" spans="2:35" s="101" customFormat="1" ht="15.75" x14ac:dyDescent="0.3">
      <c r="B42" s="350" t="e">
        <f>VLOOKUP(C42,[1]!Companies[#Data],3,FALSE)</f>
        <v>#REF!</v>
      </c>
      <c r="C42" s="335" t="s">
        <v>574</v>
      </c>
      <c r="D42" s="335" t="s">
        <v>561</v>
      </c>
      <c r="E42" s="335" t="s">
        <v>642</v>
      </c>
      <c r="F42" s="335" t="s">
        <v>62</v>
      </c>
      <c r="G42" s="335" t="s">
        <v>62</v>
      </c>
      <c r="H42" s="335" t="s">
        <v>692</v>
      </c>
      <c r="I42" s="335" t="s">
        <v>537</v>
      </c>
      <c r="J42" s="351">
        <v>39232.01</v>
      </c>
      <c r="K42" s="335" t="s">
        <v>350</v>
      </c>
      <c r="L42" s="335"/>
      <c r="M42" s="330"/>
      <c r="N42" s="330"/>
      <c r="O42" s="419" t="s">
        <v>540</v>
      </c>
      <c r="S42" s="123"/>
      <c r="T42" s="123"/>
      <c r="U42" s="123"/>
      <c r="V42" s="123"/>
      <c r="W42" s="123"/>
      <c r="X42" s="123"/>
      <c r="Y42" s="123"/>
      <c r="Z42" s="123"/>
      <c r="AA42" s="123"/>
      <c r="AB42" s="123"/>
      <c r="AC42" s="123"/>
      <c r="AD42" s="123"/>
      <c r="AE42" s="123"/>
      <c r="AF42" s="123"/>
      <c r="AG42" s="123"/>
      <c r="AH42" s="123"/>
      <c r="AI42" s="123"/>
    </row>
    <row r="43" spans="2:35" s="101" customFormat="1" ht="15.75" x14ac:dyDescent="0.3">
      <c r="B43" s="350" t="e">
        <f>VLOOKUP(C43,[1]!Companies[#Data],3,FALSE)</f>
        <v>#REF!</v>
      </c>
      <c r="C43" s="335" t="s">
        <v>574</v>
      </c>
      <c r="D43" s="335" t="s">
        <v>561</v>
      </c>
      <c r="E43" s="335" t="s">
        <v>642</v>
      </c>
      <c r="F43" s="335" t="s">
        <v>62</v>
      </c>
      <c r="G43" s="335" t="s">
        <v>62</v>
      </c>
      <c r="H43" s="335" t="s">
        <v>692</v>
      </c>
      <c r="I43" s="335" t="s">
        <v>537</v>
      </c>
      <c r="J43" s="351">
        <v>13077.33</v>
      </c>
      <c r="K43" s="335" t="s">
        <v>350</v>
      </c>
      <c r="L43" s="335"/>
      <c r="M43" s="330"/>
      <c r="N43" s="330"/>
      <c r="O43" s="419" t="s">
        <v>540</v>
      </c>
      <c r="S43" s="123"/>
      <c r="T43" s="123"/>
      <c r="U43" s="123"/>
      <c r="V43" s="123"/>
      <c r="W43" s="123"/>
      <c r="X43" s="123"/>
      <c r="Y43" s="123"/>
      <c r="Z43" s="123"/>
      <c r="AA43" s="123"/>
      <c r="AB43" s="123"/>
      <c r="AC43" s="123"/>
      <c r="AD43" s="123"/>
      <c r="AE43" s="123"/>
      <c r="AF43" s="123"/>
      <c r="AG43" s="123"/>
      <c r="AH43" s="123"/>
      <c r="AI43" s="123"/>
    </row>
    <row r="44" spans="2:35" s="101" customFormat="1" ht="15.75" x14ac:dyDescent="0.3">
      <c r="B44" s="350" t="e">
        <f>VLOOKUP(C44,[1]!Companies[#Data],3,FALSE)</f>
        <v>#REF!</v>
      </c>
      <c r="C44" s="335" t="s">
        <v>574</v>
      </c>
      <c r="D44" s="335" t="s">
        <v>561</v>
      </c>
      <c r="E44" s="335" t="s">
        <v>642</v>
      </c>
      <c r="F44" s="335" t="s">
        <v>62</v>
      </c>
      <c r="G44" s="335" t="s">
        <v>62</v>
      </c>
      <c r="H44" s="335" t="s">
        <v>693</v>
      </c>
      <c r="I44" s="335" t="s">
        <v>537</v>
      </c>
      <c r="J44" s="351">
        <v>26992.9</v>
      </c>
      <c r="K44" s="335" t="s">
        <v>350</v>
      </c>
      <c r="L44" s="335"/>
      <c r="M44" s="330"/>
      <c r="N44" s="330"/>
      <c r="O44" s="419" t="s">
        <v>540</v>
      </c>
      <c r="S44" s="123"/>
      <c r="T44" s="123"/>
      <c r="U44" s="123"/>
      <c r="V44" s="123"/>
      <c r="W44" s="123"/>
      <c r="X44" s="123"/>
      <c r="Y44" s="123"/>
      <c r="Z44" s="123"/>
      <c r="AA44" s="123"/>
      <c r="AB44" s="123"/>
      <c r="AC44" s="123"/>
      <c r="AD44" s="123"/>
      <c r="AE44" s="123"/>
      <c r="AF44" s="123"/>
      <c r="AG44" s="123"/>
      <c r="AH44" s="123"/>
      <c r="AI44" s="123"/>
    </row>
    <row r="45" spans="2:35" s="101" customFormat="1" ht="15.75" x14ac:dyDescent="0.3">
      <c r="B45" s="350" t="e">
        <f>VLOOKUP(C45,[1]!Companies[#Data],3,FALSE)</f>
        <v>#REF!</v>
      </c>
      <c r="C45" s="335" t="s">
        <v>576</v>
      </c>
      <c r="D45" s="335" t="s">
        <v>561</v>
      </c>
      <c r="E45" s="335" t="s">
        <v>642</v>
      </c>
      <c r="F45" s="335" t="s">
        <v>62</v>
      </c>
      <c r="G45" s="335" t="s">
        <v>62</v>
      </c>
      <c r="H45" s="335" t="s">
        <v>630</v>
      </c>
      <c r="I45" s="335" t="s">
        <v>537</v>
      </c>
      <c r="J45" s="351">
        <v>8576.9</v>
      </c>
      <c r="K45" s="335" t="s">
        <v>350</v>
      </c>
      <c r="L45" s="335"/>
      <c r="M45" s="330"/>
      <c r="N45" s="330"/>
      <c r="O45" s="419" t="s">
        <v>540</v>
      </c>
      <c r="S45" s="123"/>
      <c r="T45" s="123"/>
      <c r="U45" s="123"/>
      <c r="V45" s="123"/>
      <c r="W45" s="123"/>
      <c r="X45" s="123"/>
      <c r="Y45" s="123"/>
      <c r="Z45" s="123"/>
      <c r="AA45" s="123"/>
      <c r="AB45" s="123"/>
      <c r="AC45" s="123"/>
      <c r="AD45" s="123"/>
      <c r="AE45" s="123"/>
      <c r="AF45" s="123"/>
      <c r="AG45" s="123"/>
      <c r="AH45" s="123"/>
      <c r="AI45" s="123"/>
    </row>
    <row r="46" spans="2:35" s="101" customFormat="1" ht="15.75" x14ac:dyDescent="0.3">
      <c r="B46" s="350" t="e">
        <f>VLOOKUP(C46,[1]!Companies[#Data],3,FALSE)</f>
        <v>#REF!</v>
      </c>
      <c r="C46" s="92" t="s">
        <v>559</v>
      </c>
      <c r="D46" s="335" t="s">
        <v>561</v>
      </c>
      <c r="E46" s="335" t="s">
        <v>642</v>
      </c>
      <c r="F46" s="335" t="s">
        <v>62</v>
      </c>
      <c r="G46" s="335" t="s">
        <v>62</v>
      </c>
      <c r="H46" s="335" t="s">
        <v>694</v>
      </c>
      <c r="I46" s="335" t="s">
        <v>537</v>
      </c>
      <c r="J46" s="351">
        <v>299440</v>
      </c>
      <c r="K46" s="335" t="s">
        <v>350</v>
      </c>
      <c r="L46" s="335"/>
      <c r="M46" s="330"/>
      <c r="N46" s="330"/>
      <c r="O46" s="419" t="s">
        <v>540</v>
      </c>
      <c r="S46" s="123"/>
      <c r="T46" s="123"/>
      <c r="U46" s="123"/>
      <c r="V46" s="123"/>
      <c r="W46" s="123"/>
      <c r="X46" s="123"/>
      <c r="Y46" s="123"/>
      <c r="Z46" s="123"/>
      <c r="AA46" s="123"/>
      <c r="AB46" s="123"/>
      <c r="AC46" s="123"/>
      <c r="AD46" s="123"/>
      <c r="AE46" s="123"/>
      <c r="AF46" s="123"/>
      <c r="AG46" s="123"/>
      <c r="AH46" s="123"/>
      <c r="AI46" s="123"/>
    </row>
    <row r="47" spans="2:35" s="101" customFormat="1" ht="15.75" x14ac:dyDescent="0.3">
      <c r="B47" s="350" t="e">
        <f>VLOOKUP(C47,[1]!Companies[#Data],3,FALSE)</f>
        <v>#REF!</v>
      </c>
      <c r="C47" s="92" t="s">
        <v>559</v>
      </c>
      <c r="D47" s="335" t="s">
        <v>561</v>
      </c>
      <c r="E47" s="335" t="s">
        <v>642</v>
      </c>
      <c r="F47" s="335" t="s">
        <v>62</v>
      </c>
      <c r="G47" s="335" t="s">
        <v>62</v>
      </c>
      <c r="H47" s="335" t="s">
        <v>695</v>
      </c>
      <c r="I47" s="335" t="s">
        <v>537</v>
      </c>
      <c r="J47" s="351">
        <v>398222</v>
      </c>
      <c r="K47" s="335" t="s">
        <v>350</v>
      </c>
      <c r="L47" s="335"/>
      <c r="M47" s="330"/>
      <c r="N47" s="330"/>
      <c r="O47" s="419" t="s">
        <v>540</v>
      </c>
      <c r="S47" s="123"/>
      <c r="T47" s="123"/>
      <c r="U47" s="123"/>
      <c r="V47" s="123"/>
      <c r="W47" s="123"/>
      <c r="X47" s="123"/>
      <c r="Y47" s="123"/>
      <c r="Z47" s="123"/>
      <c r="AA47" s="123"/>
      <c r="AB47" s="123"/>
      <c r="AC47" s="123"/>
      <c r="AD47" s="123"/>
      <c r="AE47" s="123"/>
      <c r="AF47" s="123"/>
      <c r="AG47" s="123"/>
      <c r="AH47" s="123"/>
      <c r="AI47" s="123"/>
    </row>
    <row r="48" spans="2:35" s="101" customFormat="1" ht="15.75" x14ac:dyDescent="0.3">
      <c r="B48" s="350" t="e">
        <f>VLOOKUP(C48,[1]!Companies[#Data],3,FALSE)</f>
        <v>#REF!</v>
      </c>
      <c r="C48" s="92" t="s">
        <v>559</v>
      </c>
      <c r="D48" s="335" t="s">
        <v>561</v>
      </c>
      <c r="E48" s="335" t="s">
        <v>642</v>
      </c>
      <c r="F48" s="335" t="s">
        <v>62</v>
      </c>
      <c r="G48" s="335" t="s">
        <v>62</v>
      </c>
      <c r="H48" s="335" t="s">
        <v>696</v>
      </c>
      <c r="I48" s="335" t="s">
        <v>537</v>
      </c>
      <c r="J48" s="351">
        <v>227738</v>
      </c>
      <c r="K48" s="335" t="s">
        <v>350</v>
      </c>
      <c r="L48" s="335"/>
      <c r="M48" s="330"/>
      <c r="N48" s="330"/>
      <c r="O48" s="419" t="s">
        <v>540</v>
      </c>
      <c r="S48" s="123"/>
      <c r="T48" s="123"/>
      <c r="U48" s="123"/>
      <c r="V48" s="123"/>
      <c r="W48" s="123"/>
      <c r="X48" s="123"/>
      <c r="Y48" s="123"/>
      <c r="Z48" s="123"/>
      <c r="AA48" s="123"/>
      <c r="AB48" s="123"/>
      <c r="AC48" s="123"/>
      <c r="AD48" s="123"/>
      <c r="AE48" s="123"/>
      <c r="AF48" s="123"/>
      <c r="AG48" s="123"/>
      <c r="AH48" s="123"/>
      <c r="AI48" s="123"/>
    </row>
    <row r="49" spans="2:35" s="101" customFormat="1" ht="15.75" x14ac:dyDescent="0.3">
      <c r="B49" s="350" t="e">
        <f>VLOOKUP(C49,[1]!Companies[#Data],3,FALSE)</f>
        <v>#REF!</v>
      </c>
      <c r="C49" s="92" t="s">
        <v>559</v>
      </c>
      <c r="D49" s="335" t="s">
        <v>561</v>
      </c>
      <c r="E49" s="335" t="s">
        <v>642</v>
      </c>
      <c r="F49" s="335" t="s">
        <v>62</v>
      </c>
      <c r="G49" s="335" t="s">
        <v>62</v>
      </c>
      <c r="H49" s="335" t="s">
        <v>697</v>
      </c>
      <c r="I49" s="335" t="s">
        <v>537</v>
      </c>
      <c r="J49" s="351">
        <v>153918</v>
      </c>
      <c r="K49" s="335" t="s">
        <v>350</v>
      </c>
      <c r="L49" s="335"/>
      <c r="M49" s="330"/>
      <c r="N49" s="330"/>
      <c r="O49" s="419" t="s">
        <v>540</v>
      </c>
      <c r="S49" s="123"/>
      <c r="T49" s="123"/>
      <c r="U49" s="123"/>
      <c r="V49" s="123"/>
      <c r="W49" s="123"/>
      <c r="X49" s="123"/>
      <c r="Y49" s="123"/>
      <c r="Z49" s="123"/>
      <c r="AA49" s="123"/>
      <c r="AB49" s="123"/>
      <c r="AC49" s="123"/>
      <c r="AD49" s="123"/>
      <c r="AE49" s="123"/>
      <c r="AF49" s="123"/>
      <c r="AG49" s="123"/>
      <c r="AH49" s="123"/>
      <c r="AI49" s="123"/>
    </row>
    <row r="50" spans="2:35" s="101" customFormat="1" ht="15.75" x14ac:dyDescent="0.3">
      <c r="B50" s="350" t="e">
        <f>VLOOKUP(C50,[1]!Companies[#Data],3,FALSE)</f>
        <v>#REF!</v>
      </c>
      <c r="C50" s="92" t="s">
        <v>559</v>
      </c>
      <c r="D50" s="335" t="s">
        <v>561</v>
      </c>
      <c r="E50" s="335" t="s">
        <v>642</v>
      </c>
      <c r="F50" s="335" t="s">
        <v>62</v>
      </c>
      <c r="G50" s="335" t="s">
        <v>62</v>
      </c>
      <c r="H50" s="335" t="s">
        <v>698</v>
      </c>
      <c r="I50" s="335" t="s">
        <v>537</v>
      </c>
      <c r="J50" s="351">
        <v>187658</v>
      </c>
      <c r="K50" s="335" t="s">
        <v>350</v>
      </c>
      <c r="L50" s="335"/>
      <c r="M50" s="330"/>
      <c r="N50" s="330"/>
      <c r="O50" s="419" t="s">
        <v>540</v>
      </c>
      <c r="S50" s="123"/>
      <c r="T50" s="123"/>
      <c r="U50" s="123"/>
      <c r="V50" s="123"/>
      <c r="W50" s="123"/>
      <c r="X50" s="123"/>
      <c r="Y50" s="123"/>
      <c r="Z50" s="123"/>
      <c r="AA50" s="123"/>
      <c r="AB50" s="123"/>
      <c r="AC50" s="123"/>
      <c r="AD50" s="123"/>
      <c r="AE50" s="123"/>
      <c r="AF50" s="123"/>
      <c r="AG50" s="123"/>
      <c r="AH50" s="123"/>
      <c r="AI50" s="123"/>
    </row>
    <row r="51" spans="2:35" s="101" customFormat="1" ht="15.75" x14ac:dyDescent="0.3">
      <c r="B51" s="350" t="e">
        <f>VLOOKUP(C51,[1]!Companies[#Data],3,FALSE)</f>
        <v>#REF!</v>
      </c>
      <c r="C51" s="92" t="s">
        <v>559</v>
      </c>
      <c r="D51" s="335" t="s">
        <v>561</v>
      </c>
      <c r="E51" s="335" t="s">
        <v>642</v>
      </c>
      <c r="F51" s="335" t="s">
        <v>62</v>
      </c>
      <c r="G51" s="335" t="s">
        <v>62</v>
      </c>
      <c r="H51" s="335" t="s">
        <v>699</v>
      </c>
      <c r="I51" s="335" t="s">
        <v>537</v>
      </c>
      <c r="J51" s="351">
        <v>424803</v>
      </c>
      <c r="K51" s="335" t="s">
        <v>350</v>
      </c>
      <c r="L51" s="335"/>
      <c r="M51" s="330"/>
      <c r="N51" s="330"/>
      <c r="O51" s="419" t="s">
        <v>540</v>
      </c>
      <c r="S51" s="123"/>
      <c r="T51" s="123"/>
      <c r="U51" s="123"/>
      <c r="V51" s="123"/>
      <c r="W51" s="123"/>
      <c r="X51" s="123"/>
      <c r="Y51" s="123"/>
      <c r="Z51" s="123"/>
      <c r="AA51" s="123"/>
      <c r="AB51" s="123"/>
      <c r="AC51" s="123"/>
      <c r="AD51" s="123"/>
      <c r="AE51" s="123"/>
      <c r="AF51" s="123"/>
      <c r="AG51" s="123"/>
      <c r="AH51" s="123"/>
      <c r="AI51" s="123"/>
    </row>
    <row r="52" spans="2:35" s="101" customFormat="1" ht="15.75" x14ac:dyDescent="0.3">
      <c r="B52" s="350" t="e">
        <f>VLOOKUP(C52,[1]!Companies[#Data],3,FALSE)</f>
        <v>#REF!</v>
      </c>
      <c r="C52" s="92" t="s">
        <v>559</v>
      </c>
      <c r="D52" s="335" t="s">
        <v>561</v>
      </c>
      <c r="E52" s="335" t="s">
        <v>642</v>
      </c>
      <c r="F52" s="335" t="s">
        <v>62</v>
      </c>
      <c r="G52" s="335" t="s">
        <v>62</v>
      </c>
      <c r="H52" s="335" t="s">
        <v>700</v>
      </c>
      <c r="I52" s="335" t="s">
        <v>537</v>
      </c>
      <c r="J52" s="351">
        <v>109726</v>
      </c>
      <c r="K52" s="335" t="s">
        <v>350</v>
      </c>
      <c r="L52" s="335"/>
      <c r="M52" s="330"/>
      <c r="N52" s="330"/>
      <c r="O52" s="419" t="s">
        <v>540</v>
      </c>
      <c r="S52" s="123"/>
      <c r="T52" s="123"/>
      <c r="U52" s="123"/>
      <c r="V52" s="123"/>
      <c r="W52" s="123"/>
      <c r="X52" s="123"/>
      <c r="Y52" s="123"/>
      <c r="Z52" s="123"/>
      <c r="AA52" s="123"/>
      <c r="AB52" s="123"/>
      <c r="AC52" s="123"/>
      <c r="AD52" s="123"/>
      <c r="AE52" s="123"/>
      <c r="AF52" s="123"/>
      <c r="AG52" s="123"/>
      <c r="AH52" s="123"/>
      <c r="AI52" s="123"/>
    </row>
    <row r="53" spans="2:35" s="101" customFormat="1" ht="15.75" x14ac:dyDescent="0.3">
      <c r="B53" s="350" t="e">
        <f>VLOOKUP(C53,[1]!Companies[#Data],3,FALSE)</f>
        <v>#REF!</v>
      </c>
      <c r="C53" s="92" t="s">
        <v>559</v>
      </c>
      <c r="D53" s="335" t="s">
        <v>561</v>
      </c>
      <c r="E53" s="335" t="s">
        <v>642</v>
      </c>
      <c r="F53" s="335" t="s">
        <v>62</v>
      </c>
      <c r="G53" s="335" t="s">
        <v>62</v>
      </c>
      <c r="H53" s="335" t="s">
        <v>701</v>
      </c>
      <c r="I53" s="335" t="s">
        <v>537</v>
      </c>
      <c r="J53" s="351">
        <v>3681</v>
      </c>
      <c r="K53" s="335" t="s">
        <v>350</v>
      </c>
      <c r="L53" s="335"/>
      <c r="M53" s="330"/>
      <c r="N53" s="330"/>
      <c r="O53" s="419" t="s">
        <v>540</v>
      </c>
      <c r="S53" s="123"/>
      <c r="T53" s="123"/>
      <c r="U53" s="123"/>
      <c r="V53" s="123"/>
      <c r="W53" s="123"/>
      <c r="X53" s="123"/>
      <c r="Y53" s="123"/>
      <c r="Z53" s="123"/>
      <c r="AA53" s="123"/>
      <c r="AB53" s="123"/>
      <c r="AC53" s="123"/>
      <c r="AD53" s="123"/>
      <c r="AE53" s="123"/>
      <c r="AF53" s="123"/>
      <c r="AG53" s="123"/>
      <c r="AH53" s="123"/>
      <c r="AI53" s="123"/>
    </row>
    <row r="54" spans="2:35" s="101" customFormat="1" ht="15.75" x14ac:dyDescent="0.3">
      <c r="B54" s="350" t="e">
        <f>VLOOKUP(C54,[1]!Companies[#Data],3,FALSE)</f>
        <v>#REF!</v>
      </c>
      <c r="C54" s="92" t="s">
        <v>559</v>
      </c>
      <c r="D54" s="335" t="s">
        <v>561</v>
      </c>
      <c r="E54" s="335" t="s">
        <v>642</v>
      </c>
      <c r="F54" s="335" t="s">
        <v>62</v>
      </c>
      <c r="G54" s="335" t="s">
        <v>62</v>
      </c>
      <c r="H54" s="335" t="s">
        <v>702</v>
      </c>
      <c r="I54" s="335" t="s">
        <v>537</v>
      </c>
      <c r="J54" s="351">
        <v>283</v>
      </c>
      <c r="K54" s="335" t="s">
        <v>350</v>
      </c>
      <c r="L54" s="335"/>
      <c r="M54" s="330"/>
      <c r="N54" s="330"/>
      <c r="O54" s="419" t="s">
        <v>540</v>
      </c>
      <c r="S54" s="123"/>
      <c r="T54" s="123"/>
      <c r="U54" s="123"/>
      <c r="V54" s="123"/>
      <c r="W54" s="123"/>
      <c r="X54" s="123"/>
      <c r="Y54" s="123"/>
      <c r="Z54" s="123"/>
      <c r="AA54" s="123"/>
      <c r="AB54" s="123"/>
      <c r="AC54" s="123"/>
      <c r="AD54" s="123"/>
      <c r="AE54" s="123"/>
      <c r="AF54" s="123"/>
      <c r="AG54" s="123"/>
      <c r="AH54" s="123"/>
      <c r="AI54" s="123"/>
    </row>
    <row r="55" spans="2:35" s="101" customFormat="1" ht="15.75" x14ac:dyDescent="0.3">
      <c r="B55" s="350" t="e">
        <f>VLOOKUP(C55,[1]!Companies[#Data],3,FALSE)</f>
        <v>#REF!</v>
      </c>
      <c r="C55" s="92" t="s">
        <v>559</v>
      </c>
      <c r="D55" s="335" t="s">
        <v>566</v>
      </c>
      <c r="E55" s="335" t="s">
        <v>666</v>
      </c>
      <c r="F55" s="335" t="s">
        <v>350</v>
      </c>
      <c r="G55" s="335" t="s">
        <v>350</v>
      </c>
      <c r="H55" s="335"/>
      <c r="I55" s="335" t="s">
        <v>537</v>
      </c>
      <c r="J55" s="346">
        <v>16832268.629999999</v>
      </c>
      <c r="K55" s="335" t="s">
        <v>350</v>
      </c>
      <c r="L55" s="335"/>
      <c r="M55" s="330"/>
      <c r="N55" s="330"/>
      <c r="O55" s="419" t="s">
        <v>540</v>
      </c>
      <c r="S55" s="123"/>
      <c r="T55" s="123"/>
      <c r="U55" s="123"/>
      <c r="V55" s="123"/>
      <c r="W55" s="123"/>
      <c r="X55" s="123"/>
      <c r="Y55" s="123"/>
      <c r="Z55" s="123"/>
      <c r="AA55" s="123"/>
      <c r="AB55" s="123"/>
      <c r="AC55" s="123"/>
      <c r="AD55" s="123"/>
      <c r="AE55" s="123"/>
      <c r="AF55" s="123"/>
      <c r="AG55" s="123"/>
      <c r="AH55" s="123"/>
      <c r="AI55" s="123"/>
    </row>
    <row r="56" spans="2:35" s="101" customFormat="1" ht="15.75" x14ac:dyDescent="0.3">
      <c r="B56" s="350" t="e">
        <f>VLOOKUP(C56,[1]!Companies[#Data],3,FALSE)</f>
        <v>#REF!</v>
      </c>
      <c r="C56" s="335" t="s">
        <v>583</v>
      </c>
      <c r="D56" s="335" t="s">
        <v>561</v>
      </c>
      <c r="E56" s="335" t="s">
        <v>642</v>
      </c>
      <c r="F56" s="335" t="s">
        <v>62</v>
      </c>
      <c r="G56" s="335" t="s">
        <v>62</v>
      </c>
      <c r="H56" s="335" t="s">
        <v>625</v>
      </c>
      <c r="I56" s="335" t="s">
        <v>537</v>
      </c>
      <c r="J56" s="351">
        <v>180769.85</v>
      </c>
      <c r="K56" s="335" t="s">
        <v>350</v>
      </c>
      <c r="L56" s="335"/>
      <c r="M56" s="330"/>
      <c r="N56" s="330"/>
      <c r="O56" s="420" t="s">
        <v>350</v>
      </c>
      <c r="S56" s="123"/>
      <c r="T56" s="123"/>
      <c r="U56" s="123"/>
      <c r="V56" s="123"/>
      <c r="W56" s="123"/>
      <c r="X56" s="123"/>
      <c r="Y56" s="123"/>
      <c r="Z56" s="123"/>
      <c r="AA56" s="123"/>
      <c r="AB56" s="123"/>
      <c r="AC56" s="123"/>
      <c r="AD56" s="123"/>
      <c r="AE56" s="123"/>
      <c r="AF56" s="123"/>
      <c r="AG56" s="123"/>
      <c r="AH56" s="123"/>
      <c r="AI56" s="123"/>
    </row>
    <row r="57" spans="2:35" s="101" customFormat="1" ht="15.75" x14ac:dyDescent="0.3">
      <c r="B57" s="350" t="e">
        <f>VLOOKUP(C57,[1]!Companies[#Data],3,FALSE)</f>
        <v>#REF!</v>
      </c>
      <c r="C57" s="335" t="s">
        <v>579</v>
      </c>
      <c r="D57" s="335" t="s">
        <v>561</v>
      </c>
      <c r="E57" s="335" t="s">
        <v>642</v>
      </c>
      <c r="F57" s="335" t="s">
        <v>62</v>
      </c>
      <c r="G57" s="335" t="s">
        <v>350</v>
      </c>
      <c r="H57" s="335"/>
      <c r="I57" s="335" t="s">
        <v>537</v>
      </c>
      <c r="J57" s="351">
        <v>136012.79999999999</v>
      </c>
      <c r="K57" s="335" t="s">
        <v>350</v>
      </c>
      <c r="L57" s="335"/>
      <c r="M57" s="330"/>
      <c r="N57" s="330"/>
      <c r="O57" s="419" t="s">
        <v>540</v>
      </c>
      <c r="S57" s="123"/>
      <c r="T57" s="123"/>
      <c r="U57" s="123"/>
      <c r="V57" s="123"/>
      <c r="W57" s="123"/>
      <c r="X57" s="123"/>
      <c r="Y57" s="123"/>
      <c r="Z57" s="123"/>
      <c r="AA57" s="123"/>
      <c r="AB57" s="123"/>
      <c r="AC57" s="123"/>
      <c r="AD57" s="123"/>
      <c r="AE57" s="123"/>
      <c r="AF57" s="123"/>
      <c r="AG57" s="123"/>
      <c r="AH57" s="123"/>
      <c r="AI57" s="123"/>
    </row>
    <row r="58" spans="2:35" s="101" customFormat="1" ht="15.75" x14ac:dyDescent="0.3">
      <c r="B58" s="350" t="e">
        <f>VLOOKUP(C58,[1]!Companies[#Data],3,FALSE)</f>
        <v>#REF!</v>
      </c>
      <c r="C58" s="335" t="s">
        <v>580</v>
      </c>
      <c r="D58" s="335" t="s">
        <v>561</v>
      </c>
      <c r="E58" s="335" t="s">
        <v>642</v>
      </c>
      <c r="F58" s="335" t="s">
        <v>62</v>
      </c>
      <c r="G58" s="335" t="s">
        <v>350</v>
      </c>
      <c r="H58" s="335"/>
      <c r="I58" s="335" t="s">
        <v>537</v>
      </c>
      <c r="J58" s="351">
        <v>16761.810000000001</v>
      </c>
      <c r="K58" s="335" t="s">
        <v>350</v>
      </c>
      <c r="L58" s="335"/>
      <c r="M58" s="330"/>
      <c r="N58" s="330"/>
      <c r="O58" s="419" t="s">
        <v>540</v>
      </c>
      <c r="S58" s="123"/>
      <c r="T58" s="123"/>
      <c r="U58" s="123"/>
      <c r="V58" s="123"/>
      <c r="W58" s="123"/>
      <c r="X58" s="123"/>
      <c r="Y58" s="123"/>
      <c r="Z58" s="123"/>
      <c r="AA58" s="123"/>
      <c r="AB58" s="123"/>
      <c r="AC58" s="123"/>
      <c r="AD58" s="123"/>
      <c r="AE58" s="123"/>
      <c r="AF58" s="123"/>
      <c r="AG58" s="123"/>
      <c r="AH58" s="123"/>
      <c r="AI58" s="123"/>
    </row>
    <row r="59" spans="2:35" s="101" customFormat="1" ht="15.75" x14ac:dyDescent="0.3">
      <c r="B59" s="350" t="e">
        <f>VLOOKUP(C59,[1]!Companies[#Data],3,FALSE)</f>
        <v>#REF!</v>
      </c>
      <c r="C59" s="335" t="s">
        <v>581</v>
      </c>
      <c r="D59" s="335" t="s">
        <v>561</v>
      </c>
      <c r="E59" s="335" t="s">
        <v>642</v>
      </c>
      <c r="F59" s="335" t="s">
        <v>62</v>
      </c>
      <c r="G59" s="335" t="s">
        <v>350</v>
      </c>
      <c r="H59" s="335"/>
      <c r="I59" s="335" t="s">
        <v>537</v>
      </c>
      <c r="J59" s="351">
        <v>22505.37</v>
      </c>
      <c r="K59" s="335" t="s">
        <v>350</v>
      </c>
      <c r="L59" s="335"/>
      <c r="M59" s="330"/>
      <c r="N59" s="330"/>
      <c r="O59" s="419" t="s">
        <v>540</v>
      </c>
      <c r="S59" s="123"/>
      <c r="T59" s="123"/>
      <c r="U59" s="123"/>
      <c r="V59" s="123"/>
      <c r="W59" s="123"/>
      <c r="X59" s="123"/>
      <c r="Y59" s="123"/>
      <c r="Z59" s="123"/>
      <c r="AA59" s="123"/>
      <c r="AB59" s="123"/>
      <c r="AC59" s="123"/>
      <c r="AD59" s="123"/>
      <c r="AE59" s="123"/>
      <c r="AF59" s="123"/>
      <c r="AG59" s="123"/>
      <c r="AH59" s="123"/>
      <c r="AI59" s="123"/>
    </row>
    <row r="60" spans="2:35" s="101" customFormat="1" ht="15.75" x14ac:dyDescent="0.3">
      <c r="B60" s="350" t="e">
        <f>VLOOKUP(C60,[1]!Companies[#Data],3,FALSE)</f>
        <v>#REF!</v>
      </c>
      <c r="C60" s="335" t="s">
        <v>582</v>
      </c>
      <c r="D60" s="335" t="s">
        <v>561</v>
      </c>
      <c r="E60" s="335" t="s">
        <v>642</v>
      </c>
      <c r="F60" s="335" t="s">
        <v>62</v>
      </c>
      <c r="G60" s="335" t="s">
        <v>350</v>
      </c>
      <c r="H60" s="335"/>
      <c r="I60" s="335" t="s">
        <v>537</v>
      </c>
      <c r="J60" s="352">
        <v>218022.06</v>
      </c>
      <c r="K60" s="335" t="s">
        <v>350</v>
      </c>
      <c r="L60" s="335"/>
      <c r="M60" s="330"/>
      <c r="N60" s="330"/>
      <c r="O60" s="419" t="s">
        <v>540</v>
      </c>
      <c r="S60" s="123"/>
      <c r="T60" s="123"/>
      <c r="U60" s="123"/>
      <c r="V60" s="123"/>
      <c r="W60" s="123"/>
      <c r="X60" s="123"/>
      <c r="Y60" s="123"/>
      <c r="Z60" s="123"/>
      <c r="AA60" s="123"/>
      <c r="AB60" s="123"/>
      <c r="AC60" s="123"/>
      <c r="AD60" s="123"/>
      <c r="AE60" s="123"/>
      <c r="AF60" s="123"/>
      <c r="AG60" s="123"/>
      <c r="AH60" s="123"/>
      <c r="AI60" s="123"/>
    </row>
    <row r="61" spans="2:35" s="101" customFormat="1" ht="15.75" x14ac:dyDescent="0.3">
      <c r="B61" s="350" t="e">
        <f>VLOOKUP(C61,[1]!Companies[#Data],3,FALSE)</f>
        <v>#REF!</v>
      </c>
      <c r="C61" s="335" t="s">
        <v>577</v>
      </c>
      <c r="D61" s="335" t="s">
        <v>561</v>
      </c>
      <c r="E61" s="335" t="s">
        <v>703</v>
      </c>
      <c r="F61" s="335" t="s">
        <v>62</v>
      </c>
      <c r="G61" s="335" t="s">
        <v>350</v>
      </c>
      <c r="H61" s="335"/>
      <c r="I61" s="335" t="s">
        <v>537</v>
      </c>
      <c r="J61" s="351">
        <v>900</v>
      </c>
      <c r="K61" s="335" t="s">
        <v>350</v>
      </c>
      <c r="L61" s="335"/>
      <c r="M61" s="330"/>
      <c r="N61" s="330"/>
      <c r="O61" s="419" t="s">
        <v>540</v>
      </c>
      <c r="S61" s="123"/>
      <c r="T61" s="123"/>
      <c r="U61" s="123"/>
      <c r="V61" s="123"/>
      <c r="W61" s="123"/>
      <c r="X61" s="123"/>
      <c r="Y61" s="123"/>
      <c r="Z61" s="123"/>
      <c r="AA61" s="123"/>
      <c r="AB61" s="123"/>
      <c r="AC61" s="123"/>
      <c r="AD61" s="123"/>
      <c r="AE61" s="123"/>
      <c r="AF61" s="123"/>
      <c r="AG61" s="123"/>
      <c r="AH61" s="123"/>
      <c r="AI61" s="123"/>
    </row>
    <row r="62" spans="2:35" s="101" customFormat="1" ht="15.75" x14ac:dyDescent="0.3">
      <c r="B62" s="350" t="e">
        <f>VLOOKUP(C62,[1]!Companies[#Data],3,FALSE)</f>
        <v>#REF!</v>
      </c>
      <c r="C62" s="335" t="s">
        <v>583</v>
      </c>
      <c r="D62" s="335" t="s">
        <v>561</v>
      </c>
      <c r="E62" s="335" t="s">
        <v>703</v>
      </c>
      <c r="F62" s="335" t="s">
        <v>62</v>
      </c>
      <c r="G62" s="335" t="s">
        <v>62</v>
      </c>
      <c r="H62" s="335" t="s">
        <v>625</v>
      </c>
      <c r="I62" s="335" t="s">
        <v>537</v>
      </c>
      <c r="J62" s="351">
        <v>450</v>
      </c>
      <c r="K62" s="335" t="s">
        <v>350</v>
      </c>
      <c r="L62" s="335"/>
      <c r="M62" s="330"/>
      <c r="N62" s="330"/>
      <c r="O62" s="420" t="s">
        <v>350</v>
      </c>
      <c r="S62" s="123"/>
      <c r="T62" s="123"/>
      <c r="U62" s="123"/>
      <c r="V62" s="123"/>
      <c r="W62" s="123"/>
      <c r="X62" s="123"/>
      <c r="Y62" s="123"/>
      <c r="Z62" s="123"/>
      <c r="AA62" s="123"/>
      <c r="AB62" s="123"/>
      <c r="AC62" s="123"/>
      <c r="AD62" s="123"/>
      <c r="AE62" s="123"/>
      <c r="AF62" s="123"/>
      <c r="AG62" s="123"/>
      <c r="AH62" s="123"/>
      <c r="AI62" s="123"/>
    </row>
    <row r="63" spans="2:35" s="101" customFormat="1" ht="15.75" x14ac:dyDescent="0.3">
      <c r="B63" s="350" t="e">
        <f>VLOOKUP(C63,[1]!Companies[#Data],3,FALSE)</f>
        <v>#REF!</v>
      </c>
      <c r="C63" s="335" t="s">
        <v>578</v>
      </c>
      <c r="D63" s="335" t="s">
        <v>561</v>
      </c>
      <c r="E63" s="335" t="s">
        <v>703</v>
      </c>
      <c r="F63" s="335" t="s">
        <v>62</v>
      </c>
      <c r="G63" s="335" t="s">
        <v>62</v>
      </c>
      <c r="H63" s="335" t="s">
        <v>704</v>
      </c>
      <c r="I63" s="335" t="s">
        <v>537</v>
      </c>
      <c r="J63" s="351">
        <v>450</v>
      </c>
      <c r="K63" s="335" t="s">
        <v>350</v>
      </c>
      <c r="L63" s="335"/>
      <c r="M63" s="330"/>
      <c r="N63" s="330"/>
      <c r="O63" s="419" t="s">
        <v>540</v>
      </c>
      <c r="S63" s="123"/>
      <c r="T63" s="123"/>
      <c r="U63" s="123"/>
      <c r="V63" s="123"/>
      <c r="W63" s="123"/>
      <c r="X63" s="123"/>
      <c r="Y63" s="123"/>
      <c r="Z63" s="123"/>
      <c r="AA63" s="123"/>
      <c r="AB63" s="123"/>
      <c r="AC63" s="123"/>
      <c r="AD63" s="123"/>
      <c r="AE63" s="123"/>
      <c r="AF63" s="123"/>
      <c r="AG63" s="123"/>
      <c r="AH63" s="123"/>
      <c r="AI63" s="123"/>
    </row>
    <row r="64" spans="2:35" s="101" customFormat="1" ht="15.75" x14ac:dyDescent="0.3">
      <c r="B64" s="350" t="e">
        <f>VLOOKUP(C64,[1]!Companies[#Data],3,FALSE)</f>
        <v>#REF!</v>
      </c>
      <c r="C64" s="335" t="s">
        <v>584</v>
      </c>
      <c r="D64" s="335" t="s">
        <v>561</v>
      </c>
      <c r="E64" s="335" t="s">
        <v>703</v>
      </c>
      <c r="F64" s="335" t="s">
        <v>62</v>
      </c>
      <c r="G64" s="335" t="s">
        <v>350</v>
      </c>
      <c r="H64" s="335"/>
      <c r="I64" s="335" t="s">
        <v>537</v>
      </c>
      <c r="J64" s="351">
        <v>2250</v>
      </c>
      <c r="K64" s="335" t="s">
        <v>350</v>
      </c>
      <c r="L64" s="335"/>
      <c r="M64" s="330"/>
      <c r="N64" s="330"/>
      <c r="O64" s="419" t="s">
        <v>540</v>
      </c>
      <c r="S64" s="123"/>
      <c r="T64" s="123"/>
      <c r="U64" s="123"/>
      <c r="V64" s="123"/>
      <c r="W64" s="123"/>
      <c r="X64" s="123"/>
      <c r="Y64" s="123"/>
      <c r="Z64" s="123"/>
      <c r="AA64" s="123"/>
      <c r="AB64" s="123"/>
      <c r="AC64" s="123"/>
      <c r="AD64" s="123"/>
      <c r="AE64" s="123"/>
      <c r="AF64" s="123"/>
      <c r="AG64" s="123"/>
      <c r="AH64" s="123"/>
      <c r="AI64" s="123"/>
    </row>
    <row r="65" spans="2:35" s="101" customFormat="1" ht="15.75" x14ac:dyDescent="0.3">
      <c r="B65" s="350" t="e">
        <f>VLOOKUP(C65,[1]!Companies[#Data],3,FALSE)</f>
        <v>#REF!</v>
      </c>
      <c r="C65" s="335" t="s">
        <v>570</v>
      </c>
      <c r="D65" s="335" t="s">
        <v>558</v>
      </c>
      <c r="E65" s="335" t="s">
        <v>654</v>
      </c>
      <c r="F65" s="335" t="s">
        <v>350</v>
      </c>
      <c r="G65" s="335" t="s">
        <v>350</v>
      </c>
      <c r="H65" s="335"/>
      <c r="I65" s="335" t="s">
        <v>537</v>
      </c>
      <c r="J65" s="351">
        <v>2092661404.8199999</v>
      </c>
      <c r="K65" s="335" t="s">
        <v>350</v>
      </c>
      <c r="L65" s="335"/>
      <c r="M65" s="330"/>
      <c r="N65" s="330"/>
      <c r="O65" s="419" t="s">
        <v>540</v>
      </c>
      <c r="S65" s="123"/>
      <c r="T65" s="123"/>
      <c r="U65" s="123"/>
      <c r="V65" s="123"/>
      <c r="W65" s="123"/>
      <c r="X65" s="123"/>
      <c r="Y65" s="123"/>
      <c r="Z65" s="123"/>
      <c r="AA65" s="123"/>
      <c r="AB65" s="123"/>
      <c r="AC65" s="123"/>
      <c r="AD65" s="123"/>
      <c r="AE65" s="123"/>
      <c r="AF65" s="123"/>
      <c r="AG65" s="123"/>
      <c r="AH65" s="123"/>
      <c r="AI65" s="123"/>
    </row>
    <row r="66" spans="2:35" s="101" customFormat="1" ht="15.75" x14ac:dyDescent="0.3">
      <c r="B66" s="350" t="e">
        <f>VLOOKUP(C66,[1]!Companies[#Data],3,FALSE)</f>
        <v>#REF!</v>
      </c>
      <c r="C66" s="335" t="s">
        <v>571</v>
      </c>
      <c r="D66" s="335" t="s">
        <v>558</v>
      </c>
      <c r="E66" s="335" t="s">
        <v>654</v>
      </c>
      <c r="F66" s="335" t="s">
        <v>350</v>
      </c>
      <c r="G66" s="335" t="s">
        <v>350</v>
      </c>
      <c r="H66" s="335"/>
      <c r="I66" s="335" t="s">
        <v>537</v>
      </c>
      <c r="J66" s="345">
        <v>8671.08</v>
      </c>
      <c r="K66" s="335" t="s">
        <v>350</v>
      </c>
      <c r="L66" s="335"/>
      <c r="M66" s="330"/>
      <c r="N66" s="330"/>
      <c r="O66" s="419" t="s">
        <v>540</v>
      </c>
      <c r="S66" s="123"/>
      <c r="T66" s="123"/>
      <c r="U66" s="123"/>
      <c r="V66" s="123"/>
      <c r="W66" s="123"/>
      <c r="X66" s="123"/>
      <c r="Y66" s="123"/>
      <c r="Z66" s="123"/>
      <c r="AA66" s="123"/>
      <c r="AB66" s="123"/>
      <c r="AC66" s="123"/>
      <c r="AD66" s="123"/>
      <c r="AE66" s="123"/>
      <c r="AF66" s="123"/>
      <c r="AG66" s="123"/>
      <c r="AH66" s="123"/>
      <c r="AI66" s="123"/>
    </row>
    <row r="67" spans="2:35" s="101" customFormat="1" ht="15.75" x14ac:dyDescent="0.3">
      <c r="B67" s="350" t="e">
        <f>VLOOKUP(C67,[1]!Companies[#Data],3,FALSE)</f>
        <v>#REF!</v>
      </c>
      <c r="C67" s="335" t="s">
        <v>575</v>
      </c>
      <c r="D67" s="335" t="s">
        <v>558</v>
      </c>
      <c r="E67" s="335" t="s">
        <v>654</v>
      </c>
      <c r="F67" s="335" t="s">
        <v>350</v>
      </c>
      <c r="G67" s="335" t="s">
        <v>350</v>
      </c>
      <c r="H67" s="335"/>
      <c r="I67" s="335" t="s">
        <v>537</v>
      </c>
      <c r="J67" s="351">
        <v>8555609</v>
      </c>
      <c r="K67" s="335" t="s">
        <v>350</v>
      </c>
      <c r="L67" s="335"/>
      <c r="M67" s="330"/>
      <c r="N67" s="330"/>
      <c r="O67" s="419" t="s">
        <v>540</v>
      </c>
      <c r="S67" s="123"/>
      <c r="T67" s="123"/>
      <c r="U67" s="123"/>
      <c r="V67" s="123"/>
      <c r="W67" s="123"/>
      <c r="X67" s="123"/>
      <c r="Y67" s="123"/>
      <c r="Z67" s="123"/>
      <c r="AA67" s="123"/>
      <c r="AB67" s="123"/>
      <c r="AC67" s="123"/>
      <c r="AD67" s="123"/>
      <c r="AE67" s="123"/>
      <c r="AF67" s="123"/>
      <c r="AG67" s="123"/>
      <c r="AH67" s="123"/>
      <c r="AI67" s="123"/>
    </row>
    <row r="68" spans="2:35" s="101" customFormat="1" ht="15.75" x14ac:dyDescent="0.3">
      <c r="B68" s="350" t="e">
        <f>VLOOKUP(C68,[1]!Companies[#Data],3,FALSE)</f>
        <v>#REF!</v>
      </c>
      <c r="C68" s="335" t="s">
        <v>573</v>
      </c>
      <c r="D68" s="335" t="s">
        <v>558</v>
      </c>
      <c r="E68" s="335" t="s">
        <v>654</v>
      </c>
      <c r="F68" s="335" t="s">
        <v>350</v>
      </c>
      <c r="G68" s="335" t="s">
        <v>350</v>
      </c>
      <c r="H68" s="335"/>
      <c r="I68" s="335" t="s">
        <v>537</v>
      </c>
      <c r="J68" s="351">
        <v>175586320.28999999</v>
      </c>
      <c r="K68" s="335" t="s">
        <v>350</v>
      </c>
      <c r="L68" s="335"/>
      <c r="M68" s="330"/>
      <c r="N68" s="330"/>
      <c r="O68" s="419" t="s">
        <v>540</v>
      </c>
      <c r="S68" s="123"/>
      <c r="T68" s="123"/>
      <c r="U68" s="123"/>
      <c r="V68" s="123"/>
      <c r="W68" s="123"/>
      <c r="X68" s="123"/>
      <c r="Y68" s="123"/>
      <c r="Z68" s="123"/>
      <c r="AA68" s="123"/>
      <c r="AB68" s="123"/>
      <c r="AC68" s="123"/>
      <c r="AD68" s="123"/>
      <c r="AE68" s="123"/>
      <c r="AF68" s="123"/>
      <c r="AG68" s="123"/>
      <c r="AH68" s="123"/>
      <c r="AI68" s="123"/>
    </row>
    <row r="69" spans="2:35" s="101" customFormat="1" ht="15.75" x14ac:dyDescent="0.3">
      <c r="B69" s="350" t="e">
        <f>VLOOKUP(C69,[1]!Companies[#Data],3,FALSE)</f>
        <v>#REF!</v>
      </c>
      <c r="C69" s="335" t="s">
        <v>574</v>
      </c>
      <c r="D69" s="335" t="s">
        <v>558</v>
      </c>
      <c r="E69" s="335" t="s">
        <v>654</v>
      </c>
      <c r="F69" s="335" t="s">
        <v>350</v>
      </c>
      <c r="G69" s="335" t="s">
        <v>350</v>
      </c>
      <c r="H69" s="335"/>
      <c r="I69" s="335" t="s">
        <v>537</v>
      </c>
      <c r="J69" s="351">
        <v>79536407</v>
      </c>
      <c r="K69" s="335" t="s">
        <v>350</v>
      </c>
      <c r="L69" s="335"/>
      <c r="M69" s="330"/>
      <c r="N69" s="330"/>
      <c r="O69" s="419" t="s">
        <v>540</v>
      </c>
      <c r="S69" s="123"/>
      <c r="T69" s="123"/>
      <c r="U69" s="123"/>
      <c r="V69" s="123"/>
      <c r="W69" s="123"/>
      <c r="X69" s="123"/>
      <c r="Y69" s="123"/>
      <c r="Z69" s="123"/>
      <c r="AA69" s="123"/>
      <c r="AB69" s="123"/>
      <c r="AC69" s="123"/>
      <c r="AD69" s="123"/>
      <c r="AE69" s="123"/>
      <c r="AF69" s="123"/>
      <c r="AG69" s="123"/>
      <c r="AH69" s="123"/>
      <c r="AI69" s="123"/>
    </row>
    <row r="70" spans="2:35" s="101" customFormat="1" ht="15.75" x14ac:dyDescent="0.3">
      <c r="B70" s="350" t="e">
        <f>VLOOKUP(C70,[1]!Companies[#Data],3,FALSE)</f>
        <v>#REF!</v>
      </c>
      <c r="C70" s="335" t="s">
        <v>576</v>
      </c>
      <c r="D70" s="335" t="s">
        <v>558</v>
      </c>
      <c r="E70" s="335" t="s">
        <v>654</v>
      </c>
      <c r="F70" s="335" t="s">
        <v>350</v>
      </c>
      <c r="G70" s="335" t="s">
        <v>350</v>
      </c>
      <c r="H70" s="335"/>
      <c r="I70" s="335" t="s">
        <v>537</v>
      </c>
      <c r="J70" s="351">
        <v>270521810.11000001</v>
      </c>
      <c r="K70" s="335" t="s">
        <v>350</v>
      </c>
      <c r="L70" s="335"/>
      <c r="M70" s="330"/>
      <c r="N70" s="330"/>
      <c r="O70" s="419" t="s">
        <v>540</v>
      </c>
      <c r="S70" s="123"/>
      <c r="T70" s="123"/>
      <c r="U70" s="123"/>
      <c r="V70" s="123"/>
      <c r="W70" s="123"/>
      <c r="X70" s="123"/>
      <c r="Y70" s="123"/>
      <c r="Z70" s="123"/>
      <c r="AA70" s="123"/>
      <c r="AB70" s="123"/>
      <c r="AC70" s="123"/>
      <c r="AD70" s="123"/>
      <c r="AE70" s="123"/>
      <c r="AF70" s="123"/>
      <c r="AG70" s="123"/>
      <c r="AH70" s="123"/>
      <c r="AI70" s="123"/>
    </row>
    <row r="71" spans="2:35" s="101" customFormat="1" ht="15.75" x14ac:dyDescent="0.3">
      <c r="B71" s="350" t="e">
        <f>VLOOKUP(C71,[1]!Companies[#Data],3,FALSE)</f>
        <v>#REF!</v>
      </c>
      <c r="C71" s="335" t="s">
        <v>577</v>
      </c>
      <c r="D71" s="335" t="s">
        <v>558</v>
      </c>
      <c r="E71" s="335" t="s">
        <v>654</v>
      </c>
      <c r="F71" s="335" t="s">
        <v>350</v>
      </c>
      <c r="G71" s="335" t="s">
        <v>350</v>
      </c>
      <c r="H71" s="335"/>
      <c r="I71" s="335" t="s">
        <v>537</v>
      </c>
      <c r="J71" s="351">
        <v>28247192.5</v>
      </c>
      <c r="K71" s="335" t="s">
        <v>350</v>
      </c>
      <c r="L71" s="335"/>
      <c r="M71" s="330"/>
      <c r="N71" s="330"/>
      <c r="O71" s="419" t="s">
        <v>540</v>
      </c>
      <c r="S71" s="123"/>
      <c r="T71" s="123"/>
      <c r="U71" s="123"/>
      <c r="V71" s="123"/>
      <c r="W71" s="123"/>
      <c r="X71" s="123"/>
      <c r="Y71" s="123"/>
      <c r="Z71" s="123"/>
      <c r="AA71" s="123"/>
      <c r="AB71" s="123"/>
      <c r="AC71" s="123"/>
      <c r="AD71" s="123"/>
      <c r="AE71" s="123"/>
      <c r="AF71" s="123"/>
      <c r="AG71" s="123"/>
      <c r="AH71" s="123"/>
      <c r="AI71" s="123"/>
    </row>
    <row r="72" spans="2:35" s="101" customFormat="1" ht="15.75" x14ac:dyDescent="0.3">
      <c r="B72" s="350" t="e">
        <f>VLOOKUP(C72,[1]!Companies[#Data],3,FALSE)</f>
        <v>#REF!</v>
      </c>
      <c r="C72" s="335" t="s">
        <v>583</v>
      </c>
      <c r="D72" s="335" t="s">
        <v>558</v>
      </c>
      <c r="E72" s="335" t="s">
        <v>654</v>
      </c>
      <c r="F72" s="335" t="s">
        <v>350</v>
      </c>
      <c r="G72" s="335" t="s">
        <v>350</v>
      </c>
      <c r="H72" s="335"/>
      <c r="I72" s="335" t="s">
        <v>537</v>
      </c>
      <c r="J72" s="351">
        <v>600</v>
      </c>
      <c r="K72" s="335" t="s">
        <v>350</v>
      </c>
      <c r="L72" s="335"/>
      <c r="M72" s="330"/>
      <c r="N72" s="330"/>
      <c r="O72" s="420" t="s">
        <v>350</v>
      </c>
      <c r="S72" s="123"/>
      <c r="T72" s="123"/>
      <c r="U72" s="123"/>
      <c r="V72" s="123"/>
      <c r="W72" s="123"/>
      <c r="X72" s="123"/>
      <c r="Y72" s="123"/>
      <c r="Z72" s="123"/>
      <c r="AA72" s="123"/>
      <c r="AB72" s="123"/>
      <c r="AC72" s="123"/>
      <c r="AD72" s="123"/>
      <c r="AE72" s="123"/>
      <c r="AF72" s="123"/>
      <c r="AG72" s="123"/>
      <c r="AH72" s="123"/>
      <c r="AI72" s="123"/>
    </row>
    <row r="73" spans="2:35" s="101" customFormat="1" ht="15.75" x14ac:dyDescent="0.3">
      <c r="B73" s="350" t="e">
        <f>VLOOKUP(C73,[1]!Companies[#Data],3,FALSE)</f>
        <v>#REF!</v>
      </c>
      <c r="C73" s="335" t="s">
        <v>578</v>
      </c>
      <c r="D73" s="335" t="s">
        <v>558</v>
      </c>
      <c r="E73" s="335" t="s">
        <v>654</v>
      </c>
      <c r="F73" s="335" t="s">
        <v>350</v>
      </c>
      <c r="G73" s="335" t="s">
        <v>350</v>
      </c>
      <c r="H73" s="335"/>
      <c r="I73" s="335" t="s">
        <v>537</v>
      </c>
      <c r="J73" s="351">
        <v>2642625.7699999996</v>
      </c>
      <c r="K73" s="335" t="s">
        <v>350</v>
      </c>
      <c r="L73" s="335"/>
      <c r="M73" s="330"/>
      <c r="N73" s="330"/>
      <c r="O73" s="419" t="s">
        <v>540</v>
      </c>
      <c r="S73" s="123"/>
      <c r="T73" s="123"/>
      <c r="U73" s="123"/>
      <c r="V73" s="123"/>
      <c r="W73" s="123"/>
      <c r="X73" s="123"/>
      <c r="Y73" s="123"/>
      <c r="Z73" s="123"/>
      <c r="AA73" s="123"/>
      <c r="AB73" s="123"/>
      <c r="AC73" s="123"/>
      <c r="AD73" s="123"/>
      <c r="AE73" s="123"/>
      <c r="AF73" s="123"/>
      <c r="AG73" s="123"/>
      <c r="AH73" s="123"/>
      <c r="AI73" s="123"/>
    </row>
    <row r="74" spans="2:35" s="101" customFormat="1" ht="15.75" x14ac:dyDescent="0.3">
      <c r="B74" s="350" t="e">
        <f>VLOOKUP(C74,[1]!Companies[#Data],3,FALSE)</f>
        <v>#REF!</v>
      </c>
      <c r="C74" s="335" t="s">
        <v>579</v>
      </c>
      <c r="D74" s="335" t="s">
        <v>558</v>
      </c>
      <c r="E74" s="335" t="s">
        <v>654</v>
      </c>
      <c r="F74" s="335" t="s">
        <v>350</v>
      </c>
      <c r="G74" s="335" t="s">
        <v>350</v>
      </c>
      <c r="H74" s="335"/>
      <c r="I74" s="335" t="s">
        <v>537</v>
      </c>
      <c r="J74" s="351">
        <v>17345334.990000002</v>
      </c>
      <c r="K74" s="335" t="s">
        <v>350</v>
      </c>
      <c r="L74" s="335"/>
      <c r="M74" s="330"/>
      <c r="N74" s="330"/>
      <c r="O74" s="419" t="s">
        <v>540</v>
      </c>
      <c r="S74" s="123"/>
      <c r="T74" s="123"/>
      <c r="U74" s="123"/>
      <c r="V74" s="123"/>
      <c r="W74" s="123"/>
      <c r="X74" s="123"/>
      <c r="Y74" s="123"/>
      <c r="Z74" s="123"/>
      <c r="AA74" s="123"/>
      <c r="AB74" s="123"/>
      <c r="AC74" s="123"/>
      <c r="AD74" s="123"/>
      <c r="AE74" s="123"/>
      <c r="AF74" s="123"/>
      <c r="AG74" s="123"/>
      <c r="AH74" s="123"/>
      <c r="AI74" s="123"/>
    </row>
    <row r="75" spans="2:35" s="101" customFormat="1" ht="15.75" x14ac:dyDescent="0.3">
      <c r="B75" s="350" t="e">
        <f>VLOOKUP(C75,[1]!Companies[#Data],3,FALSE)</f>
        <v>#REF!</v>
      </c>
      <c r="C75" s="335" t="s">
        <v>584</v>
      </c>
      <c r="D75" s="335" t="s">
        <v>558</v>
      </c>
      <c r="E75" s="335" t="s">
        <v>654</v>
      </c>
      <c r="F75" s="335" t="s">
        <v>350</v>
      </c>
      <c r="G75" s="335" t="s">
        <v>350</v>
      </c>
      <c r="H75" s="335"/>
      <c r="I75" s="335" t="s">
        <v>537</v>
      </c>
      <c r="J75" s="351">
        <v>41428280.600000001</v>
      </c>
      <c r="K75" s="335" t="s">
        <v>350</v>
      </c>
      <c r="L75" s="335"/>
      <c r="M75" s="330"/>
      <c r="N75" s="330"/>
      <c r="O75" s="419" t="s">
        <v>540</v>
      </c>
      <c r="S75" s="123"/>
      <c r="T75" s="123"/>
      <c r="U75" s="123"/>
      <c r="V75" s="123"/>
      <c r="W75" s="123"/>
      <c r="X75" s="123"/>
      <c r="Y75" s="123"/>
      <c r="Z75" s="123"/>
      <c r="AA75" s="123"/>
      <c r="AB75" s="123"/>
      <c r="AC75" s="123"/>
      <c r="AD75" s="123"/>
      <c r="AE75" s="123"/>
      <c r="AF75" s="123"/>
      <c r="AG75" s="123"/>
      <c r="AH75" s="123"/>
      <c r="AI75" s="123"/>
    </row>
    <row r="76" spans="2:35" s="101" customFormat="1" ht="15.75" x14ac:dyDescent="0.3">
      <c r="B76" s="350" t="e">
        <f>VLOOKUP(C76,[1]!Companies[#Data],3,FALSE)</f>
        <v>#REF!</v>
      </c>
      <c r="C76" s="335" t="s">
        <v>580</v>
      </c>
      <c r="D76" s="335" t="s">
        <v>558</v>
      </c>
      <c r="E76" s="335" t="s">
        <v>654</v>
      </c>
      <c r="F76" s="335" t="s">
        <v>350</v>
      </c>
      <c r="G76" s="335" t="s">
        <v>350</v>
      </c>
      <c r="H76" s="335"/>
      <c r="I76" s="335" t="s">
        <v>537</v>
      </c>
      <c r="J76" s="351">
        <v>15674716.289999999</v>
      </c>
      <c r="K76" s="335" t="s">
        <v>350</v>
      </c>
      <c r="L76" s="335"/>
      <c r="M76" s="330"/>
      <c r="N76" s="330"/>
      <c r="O76" s="419" t="s">
        <v>540</v>
      </c>
      <c r="S76" s="123"/>
      <c r="T76" s="123"/>
      <c r="U76" s="123"/>
      <c r="V76" s="123"/>
      <c r="W76" s="123"/>
      <c r="X76" s="123"/>
      <c r="Y76" s="123"/>
      <c r="Z76" s="123"/>
      <c r="AA76" s="123"/>
      <c r="AB76" s="123"/>
      <c r="AC76" s="123"/>
      <c r="AD76" s="123"/>
      <c r="AE76" s="123"/>
      <c r="AF76" s="123"/>
      <c r="AG76" s="123"/>
      <c r="AH76" s="123"/>
      <c r="AI76" s="123"/>
    </row>
    <row r="77" spans="2:35" s="101" customFormat="1" ht="15.75" x14ac:dyDescent="0.3">
      <c r="B77" s="350" t="e">
        <f>VLOOKUP(C77,[1]!Companies[#Data],3,FALSE)</f>
        <v>#REF!</v>
      </c>
      <c r="C77" s="335" t="s">
        <v>581</v>
      </c>
      <c r="D77" s="335" t="s">
        <v>558</v>
      </c>
      <c r="E77" s="335" t="s">
        <v>654</v>
      </c>
      <c r="F77" s="335" t="s">
        <v>350</v>
      </c>
      <c r="G77" s="335" t="s">
        <v>350</v>
      </c>
      <c r="H77" s="335"/>
      <c r="I77" s="335" t="s">
        <v>537</v>
      </c>
      <c r="J77" s="352">
        <v>8410716.9499999993</v>
      </c>
      <c r="K77" s="335" t="s">
        <v>350</v>
      </c>
      <c r="L77" s="335"/>
      <c r="M77" s="330"/>
      <c r="N77" s="330"/>
      <c r="O77" s="419" t="s">
        <v>540</v>
      </c>
      <c r="S77" s="123"/>
      <c r="T77" s="123"/>
      <c r="U77" s="123"/>
      <c r="V77" s="123"/>
      <c r="W77" s="123"/>
      <c r="X77" s="123"/>
      <c r="Y77" s="123"/>
      <c r="Z77" s="123"/>
      <c r="AA77" s="123"/>
      <c r="AB77" s="123"/>
      <c r="AC77" s="123"/>
      <c r="AD77" s="123"/>
      <c r="AE77" s="123"/>
      <c r="AF77" s="123"/>
      <c r="AG77" s="123"/>
      <c r="AH77" s="123"/>
      <c r="AI77" s="123"/>
    </row>
    <row r="78" spans="2:35" s="101" customFormat="1" ht="15.75" x14ac:dyDescent="0.3">
      <c r="B78" s="350" t="e">
        <f>VLOOKUP(C78,[1]!Companies[#Data],3,FALSE)</f>
        <v>#REF!</v>
      </c>
      <c r="C78" s="335" t="s">
        <v>582</v>
      </c>
      <c r="D78" s="335" t="s">
        <v>558</v>
      </c>
      <c r="E78" s="335" t="s">
        <v>654</v>
      </c>
      <c r="F78" s="335" t="s">
        <v>350</v>
      </c>
      <c r="G78" s="335" t="s">
        <v>350</v>
      </c>
      <c r="H78" s="335"/>
      <c r="I78" s="335" t="s">
        <v>537</v>
      </c>
      <c r="J78" s="352">
        <v>197359000.51999998</v>
      </c>
      <c r="K78" s="335" t="s">
        <v>350</v>
      </c>
      <c r="L78" s="335"/>
      <c r="M78" s="330"/>
      <c r="N78" s="330"/>
      <c r="O78" s="419" t="s">
        <v>540</v>
      </c>
      <c r="S78" s="123"/>
      <c r="T78" s="123"/>
      <c r="U78" s="123"/>
      <c r="V78" s="123"/>
      <c r="W78" s="123"/>
      <c r="X78" s="123"/>
      <c r="Y78" s="123"/>
      <c r="Z78" s="123"/>
      <c r="AA78" s="123"/>
      <c r="AB78" s="123"/>
      <c r="AC78" s="123"/>
      <c r="AD78" s="123"/>
      <c r="AE78" s="123"/>
      <c r="AF78" s="123"/>
      <c r="AG78" s="123"/>
      <c r="AH78" s="123"/>
      <c r="AI78" s="123"/>
    </row>
    <row r="79" spans="2:35" s="101" customFormat="1" ht="15.75" x14ac:dyDescent="0.3">
      <c r="B79" s="350" t="e">
        <f>VLOOKUP(C79,[1]!Companies[#Data],3,FALSE)</f>
        <v>#REF!</v>
      </c>
      <c r="C79" s="335" t="s">
        <v>577</v>
      </c>
      <c r="D79" s="335" t="s">
        <v>558</v>
      </c>
      <c r="E79" s="335" t="s">
        <v>659</v>
      </c>
      <c r="F79" s="335" t="s">
        <v>350</v>
      </c>
      <c r="G79" s="335" t="s">
        <v>350</v>
      </c>
      <c r="H79" s="335"/>
      <c r="I79" s="335" t="s">
        <v>537</v>
      </c>
      <c r="J79" s="351">
        <v>80964723.189999983</v>
      </c>
      <c r="K79" s="335" t="s">
        <v>350</v>
      </c>
      <c r="L79" s="335"/>
      <c r="M79" s="330"/>
      <c r="N79" s="330"/>
      <c r="O79" s="419" t="s">
        <v>540</v>
      </c>
      <c r="S79" s="123"/>
      <c r="T79" s="123"/>
      <c r="U79" s="123"/>
      <c r="V79" s="123"/>
      <c r="W79" s="123"/>
      <c r="X79" s="123"/>
      <c r="Y79" s="123"/>
      <c r="Z79" s="123"/>
      <c r="AA79" s="123"/>
      <c r="AB79" s="123"/>
      <c r="AC79" s="123"/>
      <c r="AD79" s="123"/>
      <c r="AE79" s="123"/>
      <c r="AF79" s="123"/>
      <c r="AG79" s="123"/>
      <c r="AH79" s="123"/>
      <c r="AI79" s="123"/>
    </row>
    <row r="80" spans="2:35" s="101" customFormat="1" ht="15.75" x14ac:dyDescent="0.3">
      <c r="B80" s="350" t="e">
        <f>VLOOKUP(C80,[1]!Companies[#Data],3,FALSE)</f>
        <v>#REF!</v>
      </c>
      <c r="C80" s="335" t="s">
        <v>580</v>
      </c>
      <c r="D80" s="335" t="s">
        <v>558</v>
      </c>
      <c r="E80" s="335" t="s">
        <v>659</v>
      </c>
      <c r="F80" s="335" t="s">
        <v>350</v>
      </c>
      <c r="G80" s="335" t="s">
        <v>350</v>
      </c>
      <c r="H80" s="335"/>
      <c r="I80" s="335" t="s">
        <v>537</v>
      </c>
      <c r="J80" s="351">
        <v>27332856.220000003</v>
      </c>
      <c r="K80" s="335" t="s">
        <v>350</v>
      </c>
      <c r="L80" s="335"/>
      <c r="M80" s="330"/>
      <c r="N80" s="330"/>
      <c r="O80" s="419" t="s">
        <v>540</v>
      </c>
      <c r="S80" s="123"/>
      <c r="T80" s="123"/>
      <c r="U80" s="123"/>
      <c r="V80" s="123"/>
      <c r="W80" s="123"/>
      <c r="X80" s="123"/>
      <c r="Y80" s="123"/>
      <c r="Z80" s="123"/>
      <c r="AA80" s="123"/>
      <c r="AB80" s="123"/>
      <c r="AC80" s="123"/>
      <c r="AD80" s="123"/>
      <c r="AE80" s="123"/>
      <c r="AF80" s="123"/>
      <c r="AG80" s="123"/>
      <c r="AH80" s="123"/>
      <c r="AI80" s="123"/>
    </row>
    <row r="81" spans="2:35" s="101" customFormat="1" ht="15.75" x14ac:dyDescent="0.3">
      <c r="B81" s="350" t="e">
        <f>VLOOKUP(C81,[1]!Companies[#Data],3,FALSE)</f>
        <v>#REF!</v>
      </c>
      <c r="C81" s="335" t="s">
        <v>573</v>
      </c>
      <c r="D81" s="335" t="s">
        <v>561</v>
      </c>
      <c r="E81" s="335" t="s">
        <v>563</v>
      </c>
      <c r="F81" s="335" t="s">
        <v>62</v>
      </c>
      <c r="G81" s="335" t="s">
        <v>350</v>
      </c>
      <c r="H81" s="335"/>
      <c r="I81" s="335" t="s">
        <v>537</v>
      </c>
      <c r="J81" s="351">
        <v>1235122.5900000001</v>
      </c>
      <c r="K81" s="335" t="s">
        <v>350</v>
      </c>
      <c r="L81" s="335"/>
      <c r="M81" s="330"/>
      <c r="N81" s="330"/>
      <c r="O81" s="419" t="s">
        <v>540</v>
      </c>
      <c r="S81" s="123"/>
      <c r="T81" s="123"/>
      <c r="U81" s="123"/>
      <c r="V81" s="123"/>
      <c r="W81" s="123"/>
      <c r="X81" s="123"/>
      <c r="Y81" s="123"/>
      <c r="Z81" s="123"/>
      <c r="AA81" s="123"/>
      <c r="AB81" s="123"/>
      <c r="AC81" s="123"/>
      <c r="AD81" s="123"/>
      <c r="AE81" s="123"/>
      <c r="AF81" s="123"/>
      <c r="AG81" s="123"/>
      <c r="AH81" s="123"/>
      <c r="AI81" s="123"/>
    </row>
    <row r="82" spans="2:35" s="101" customFormat="1" ht="15.75" x14ac:dyDescent="0.3">
      <c r="B82" s="350" t="e">
        <f>VLOOKUP(C82,[1]!Companies[#Data],3,FALSE)</f>
        <v>#REF!</v>
      </c>
      <c r="C82" s="335" t="s">
        <v>570</v>
      </c>
      <c r="D82" s="335" t="s">
        <v>558</v>
      </c>
      <c r="E82" s="335" t="s">
        <v>657</v>
      </c>
      <c r="F82" s="335" t="s">
        <v>350</v>
      </c>
      <c r="G82" s="335" t="s">
        <v>350</v>
      </c>
      <c r="H82" s="335"/>
      <c r="I82" s="335" t="s">
        <v>537</v>
      </c>
      <c r="J82" s="351">
        <v>3573619.85</v>
      </c>
      <c r="K82" s="335" t="s">
        <v>350</v>
      </c>
      <c r="L82" s="335"/>
      <c r="M82" s="330"/>
      <c r="N82" s="330"/>
      <c r="O82" s="419" t="s">
        <v>540</v>
      </c>
      <c r="S82" s="123"/>
      <c r="T82" s="123"/>
      <c r="U82" s="123"/>
      <c r="V82" s="123"/>
      <c r="W82" s="123"/>
      <c r="X82" s="123"/>
      <c r="Y82" s="123"/>
      <c r="Z82" s="123"/>
      <c r="AA82" s="123"/>
      <c r="AB82" s="123"/>
      <c r="AC82" s="123"/>
      <c r="AD82" s="123"/>
      <c r="AE82" s="123"/>
      <c r="AF82" s="123"/>
      <c r="AG82" s="123"/>
      <c r="AH82" s="123"/>
      <c r="AI82" s="123"/>
    </row>
    <row r="83" spans="2:35" s="101" customFormat="1" ht="15.75" x14ac:dyDescent="0.3">
      <c r="B83" s="350" t="e">
        <f>VLOOKUP(C83,[1]!Companies[#Data],3,FALSE)</f>
        <v>#REF!</v>
      </c>
      <c r="C83" s="335" t="s">
        <v>571</v>
      </c>
      <c r="D83" s="335" t="s">
        <v>558</v>
      </c>
      <c r="E83" s="335" t="s">
        <v>657</v>
      </c>
      <c r="F83" s="335" t="s">
        <v>350</v>
      </c>
      <c r="G83" s="335" t="s">
        <v>350</v>
      </c>
      <c r="H83" s="335"/>
      <c r="I83" s="335" t="s">
        <v>537</v>
      </c>
      <c r="J83" s="351">
        <v>169775</v>
      </c>
      <c r="K83" s="335" t="s">
        <v>350</v>
      </c>
      <c r="L83" s="335"/>
      <c r="M83" s="330"/>
      <c r="N83" s="330"/>
      <c r="O83" s="419" t="s">
        <v>540</v>
      </c>
      <c r="S83" s="123"/>
      <c r="T83" s="123"/>
      <c r="U83" s="123"/>
      <c r="V83" s="123"/>
      <c r="W83" s="123"/>
      <c r="X83" s="123"/>
      <c r="Y83" s="123"/>
      <c r="Z83" s="123"/>
      <c r="AA83" s="123"/>
      <c r="AB83" s="123"/>
      <c r="AC83" s="123"/>
      <c r="AD83" s="123"/>
      <c r="AE83" s="123"/>
      <c r="AF83" s="123"/>
      <c r="AG83" s="123"/>
      <c r="AH83" s="123"/>
      <c r="AI83" s="123"/>
    </row>
    <row r="84" spans="2:35" s="101" customFormat="1" ht="15.75" x14ac:dyDescent="0.3">
      <c r="B84" s="350" t="e">
        <f>VLOOKUP(C84,[1]!Companies[#Data],3,FALSE)</f>
        <v>#REF!</v>
      </c>
      <c r="C84" s="335" t="s">
        <v>572</v>
      </c>
      <c r="D84" s="335" t="s">
        <v>558</v>
      </c>
      <c r="E84" s="335" t="s">
        <v>657</v>
      </c>
      <c r="F84" s="335" t="s">
        <v>350</v>
      </c>
      <c r="G84" s="335" t="s">
        <v>350</v>
      </c>
      <c r="H84" s="335"/>
      <c r="I84" s="335" t="s">
        <v>537</v>
      </c>
      <c r="J84" s="351">
        <v>19106</v>
      </c>
      <c r="K84" s="335" t="s">
        <v>350</v>
      </c>
      <c r="L84" s="335"/>
      <c r="M84" s="330"/>
      <c r="N84" s="330"/>
      <c r="O84" s="419" t="s">
        <v>540</v>
      </c>
      <c r="S84" s="123"/>
      <c r="T84" s="123"/>
      <c r="U84" s="123"/>
      <c r="V84" s="123"/>
      <c r="W84" s="123"/>
      <c r="X84" s="123"/>
      <c r="Y84" s="123"/>
      <c r="Z84" s="123"/>
      <c r="AA84" s="123"/>
      <c r="AB84" s="123"/>
      <c r="AC84" s="123"/>
      <c r="AD84" s="123"/>
      <c r="AE84" s="123"/>
      <c r="AF84" s="123"/>
      <c r="AG84" s="123"/>
      <c r="AH84" s="123"/>
      <c r="AI84" s="123"/>
    </row>
    <row r="85" spans="2:35" s="101" customFormat="1" ht="15.75" x14ac:dyDescent="0.3">
      <c r="B85" s="350" t="e">
        <f>VLOOKUP(C85,[1]!Companies[#Data],3,FALSE)</f>
        <v>#REF!</v>
      </c>
      <c r="C85" s="335" t="s">
        <v>575</v>
      </c>
      <c r="D85" s="335" t="s">
        <v>558</v>
      </c>
      <c r="E85" s="335" t="s">
        <v>657</v>
      </c>
      <c r="F85" s="335" t="s">
        <v>350</v>
      </c>
      <c r="G85" s="335" t="s">
        <v>350</v>
      </c>
      <c r="H85" s="335"/>
      <c r="I85" s="335" t="s">
        <v>537</v>
      </c>
      <c r="J85" s="351">
        <v>22879</v>
      </c>
      <c r="K85" s="335" t="s">
        <v>350</v>
      </c>
      <c r="L85" s="335"/>
      <c r="M85" s="330"/>
      <c r="N85" s="330"/>
      <c r="O85" s="419" t="s">
        <v>540</v>
      </c>
      <c r="S85" s="123"/>
      <c r="T85" s="123"/>
      <c r="U85" s="123"/>
      <c r="V85" s="123"/>
      <c r="W85" s="123"/>
      <c r="X85" s="123"/>
      <c r="Y85" s="123"/>
      <c r="Z85" s="123"/>
      <c r="AA85" s="123"/>
      <c r="AB85" s="123"/>
      <c r="AC85" s="123"/>
      <c r="AD85" s="123"/>
      <c r="AE85" s="123"/>
      <c r="AF85" s="123"/>
      <c r="AG85" s="123"/>
      <c r="AH85" s="123"/>
      <c r="AI85" s="123"/>
    </row>
    <row r="86" spans="2:35" s="101" customFormat="1" ht="15.75" x14ac:dyDescent="0.3">
      <c r="B86" s="350" t="e">
        <f>VLOOKUP(C86,[1]!Companies[#Data],3,FALSE)</f>
        <v>#REF!</v>
      </c>
      <c r="C86" s="335" t="s">
        <v>573</v>
      </c>
      <c r="D86" s="335" t="s">
        <v>558</v>
      </c>
      <c r="E86" s="335" t="s">
        <v>657</v>
      </c>
      <c r="F86" s="335" t="s">
        <v>350</v>
      </c>
      <c r="G86" s="335" t="s">
        <v>350</v>
      </c>
      <c r="H86" s="335"/>
      <c r="I86" s="335" t="s">
        <v>537</v>
      </c>
      <c r="J86" s="351">
        <v>225355.89999999997</v>
      </c>
      <c r="K86" s="335" t="s">
        <v>350</v>
      </c>
      <c r="L86" s="335"/>
      <c r="M86" s="330"/>
      <c r="N86" s="330"/>
      <c r="O86" s="419" t="s">
        <v>540</v>
      </c>
      <c r="S86" s="123"/>
      <c r="T86" s="123"/>
      <c r="U86" s="123"/>
      <c r="V86" s="123"/>
      <c r="W86" s="123"/>
      <c r="X86" s="123"/>
      <c r="Y86" s="123"/>
      <c r="Z86" s="123"/>
      <c r="AA86" s="123"/>
      <c r="AB86" s="123"/>
      <c r="AC86" s="123"/>
      <c r="AD86" s="123"/>
      <c r="AE86" s="123"/>
      <c r="AF86" s="123"/>
      <c r="AG86" s="123"/>
      <c r="AH86" s="123"/>
      <c r="AI86" s="123"/>
    </row>
    <row r="87" spans="2:35" s="101" customFormat="1" ht="15.75" x14ac:dyDescent="0.3">
      <c r="B87" s="350" t="e">
        <f>VLOOKUP(C87,[1]!Companies[#Data],3,FALSE)</f>
        <v>#REF!</v>
      </c>
      <c r="C87" s="335" t="s">
        <v>574</v>
      </c>
      <c r="D87" s="335" t="s">
        <v>558</v>
      </c>
      <c r="E87" s="335" t="s">
        <v>657</v>
      </c>
      <c r="F87" s="335" t="s">
        <v>350</v>
      </c>
      <c r="G87" s="335" t="s">
        <v>350</v>
      </c>
      <c r="H87" s="335"/>
      <c r="I87" s="335" t="s">
        <v>537</v>
      </c>
      <c r="J87" s="351">
        <v>2218.98</v>
      </c>
      <c r="K87" s="335" t="s">
        <v>350</v>
      </c>
      <c r="L87" s="335"/>
      <c r="M87" s="330"/>
      <c r="N87" s="330"/>
      <c r="O87" s="419" t="s">
        <v>540</v>
      </c>
      <c r="S87" s="123"/>
      <c r="T87" s="123"/>
      <c r="U87" s="123"/>
      <c r="V87" s="123"/>
      <c r="W87" s="123"/>
      <c r="X87" s="123"/>
      <c r="Y87" s="123"/>
      <c r="Z87" s="123"/>
      <c r="AA87" s="123"/>
      <c r="AB87" s="123"/>
      <c r="AC87" s="123"/>
      <c r="AD87" s="123"/>
      <c r="AE87" s="123"/>
      <c r="AF87" s="123"/>
      <c r="AG87" s="123"/>
      <c r="AH87" s="123"/>
      <c r="AI87" s="123"/>
    </row>
    <row r="88" spans="2:35" s="101" customFormat="1" ht="15.75" x14ac:dyDescent="0.3">
      <c r="B88" s="350" t="e">
        <f>VLOOKUP(C88,[1]!Companies[#Data],3,FALSE)</f>
        <v>#REF!</v>
      </c>
      <c r="C88" s="335" t="s">
        <v>576</v>
      </c>
      <c r="D88" s="335" t="s">
        <v>558</v>
      </c>
      <c r="E88" s="335" t="s">
        <v>657</v>
      </c>
      <c r="F88" s="335" t="s">
        <v>350</v>
      </c>
      <c r="G88" s="335" t="s">
        <v>350</v>
      </c>
      <c r="H88" s="335"/>
      <c r="I88" s="335" t="s">
        <v>537</v>
      </c>
      <c r="J88" s="351">
        <v>110</v>
      </c>
      <c r="K88" s="335" t="s">
        <v>350</v>
      </c>
      <c r="L88" s="335"/>
      <c r="M88" s="330"/>
      <c r="N88" s="330"/>
      <c r="O88" s="419" t="s">
        <v>540</v>
      </c>
      <c r="S88" s="123"/>
      <c r="T88" s="123"/>
      <c r="U88" s="123"/>
      <c r="V88" s="123"/>
      <c r="W88" s="123"/>
      <c r="X88" s="123"/>
      <c r="Y88" s="123"/>
      <c r="Z88" s="123"/>
      <c r="AA88" s="123"/>
      <c r="AB88" s="123"/>
      <c r="AC88" s="123"/>
      <c r="AD88" s="123"/>
      <c r="AE88" s="123"/>
      <c r="AF88" s="123"/>
      <c r="AG88" s="123"/>
      <c r="AH88" s="123"/>
      <c r="AI88" s="123"/>
    </row>
    <row r="89" spans="2:35" s="101" customFormat="1" ht="15.75" x14ac:dyDescent="0.3">
      <c r="B89" s="350" t="e">
        <f>VLOOKUP(C89,[1]!Companies[#Data],3,FALSE)</f>
        <v>#REF!</v>
      </c>
      <c r="C89" s="335" t="s">
        <v>577</v>
      </c>
      <c r="D89" s="335" t="s">
        <v>558</v>
      </c>
      <c r="E89" s="335" t="s">
        <v>657</v>
      </c>
      <c r="F89" s="335" t="s">
        <v>350</v>
      </c>
      <c r="G89" s="335" t="s">
        <v>350</v>
      </c>
      <c r="H89" s="335"/>
      <c r="I89" s="335" t="s">
        <v>537</v>
      </c>
      <c r="J89" s="351">
        <v>548</v>
      </c>
      <c r="K89" s="335" t="s">
        <v>350</v>
      </c>
      <c r="L89" s="335"/>
      <c r="M89" s="330"/>
      <c r="N89" s="330"/>
      <c r="O89" s="419" t="s">
        <v>540</v>
      </c>
      <c r="S89" s="123"/>
      <c r="T89" s="123"/>
      <c r="U89" s="123"/>
      <c r="V89" s="123"/>
      <c r="W89" s="123"/>
      <c r="X89" s="123"/>
      <c r="Y89" s="123"/>
      <c r="Z89" s="123"/>
      <c r="AA89" s="123"/>
      <c r="AB89" s="123"/>
      <c r="AC89" s="123"/>
      <c r="AD89" s="123"/>
      <c r="AE89" s="123"/>
      <c r="AF89" s="123"/>
      <c r="AG89" s="123"/>
      <c r="AH89" s="123"/>
      <c r="AI89" s="123"/>
    </row>
    <row r="90" spans="2:35" s="101" customFormat="1" ht="15.75" x14ac:dyDescent="0.3">
      <c r="B90" s="350" t="e">
        <f>VLOOKUP(C90,[1]!Companies[#Data],3,FALSE)</f>
        <v>#REF!</v>
      </c>
      <c r="C90" s="335" t="s">
        <v>580</v>
      </c>
      <c r="D90" s="335" t="s">
        <v>558</v>
      </c>
      <c r="E90" s="335" t="s">
        <v>657</v>
      </c>
      <c r="F90" s="335" t="s">
        <v>350</v>
      </c>
      <c r="G90" s="335" t="s">
        <v>350</v>
      </c>
      <c r="H90" s="335"/>
      <c r="I90" s="335" t="s">
        <v>537</v>
      </c>
      <c r="J90" s="351">
        <v>19.2</v>
      </c>
      <c r="K90" s="335" t="s">
        <v>350</v>
      </c>
      <c r="L90" s="335"/>
      <c r="M90" s="330"/>
      <c r="N90" s="330"/>
      <c r="O90" s="419" t="s">
        <v>540</v>
      </c>
      <c r="S90" s="123"/>
      <c r="T90" s="123"/>
      <c r="U90" s="123"/>
      <c r="V90" s="123"/>
      <c r="W90" s="123"/>
      <c r="X90" s="123"/>
      <c r="Y90" s="123"/>
      <c r="Z90" s="123"/>
      <c r="AA90" s="123"/>
      <c r="AB90" s="123"/>
      <c r="AC90" s="123"/>
      <c r="AD90" s="123"/>
      <c r="AE90" s="123"/>
      <c r="AF90" s="123"/>
      <c r="AG90" s="123"/>
      <c r="AH90" s="123"/>
      <c r="AI90" s="123"/>
    </row>
    <row r="91" spans="2:35" s="101" customFormat="1" ht="15.75" x14ac:dyDescent="0.3">
      <c r="B91" s="350" t="e">
        <f>VLOOKUP(C91,[1]!Companies[#Data],3,FALSE)</f>
        <v>#REF!</v>
      </c>
      <c r="C91" s="335" t="s">
        <v>581</v>
      </c>
      <c r="D91" s="335" t="s">
        <v>558</v>
      </c>
      <c r="E91" s="335" t="s">
        <v>657</v>
      </c>
      <c r="F91" s="335" t="s">
        <v>350</v>
      </c>
      <c r="G91" s="335" t="s">
        <v>350</v>
      </c>
      <c r="H91" s="335"/>
      <c r="I91" s="335" t="s">
        <v>537</v>
      </c>
      <c r="J91" s="352">
        <v>143286</v>
      </c>
      <c r="K91" s="335" t="s">
        <v>350</v>
      </c>
      <c r="L91" s="335"/>
      <c r="M91" s="330"/>
      <c r="N91" s="330"/>
      <c r="O91" s="419" t="s">
        <v>540</v>
      </c>
      <c r="S91" s="123"/>
      <c r="T91" s="123"/>
      <c r="U91" s="123"/>
      <c r="V91" s="123"/>
      <c r="W91" s="123"/>
      <c r="X91" s="123"/>
      <c r="Y91" s="123"/>
      <c r="Z91" s="123"/>
      <c r="AA91" s="123"/>
      <c r="AB91" s="123"/>
      <c r="AC91" s="123"/>
      <c r="AD91" s="123"/>
      <c r="AE91" s="123"/>
      <c r="AF91" s="123"/>
      <c r="AG91" s="123"/>
      <c r="AH91" s="123"/>
      <c r="AI91" s="123"/>
    </row>
    <row r="92" spans="2:35" s="101" customFormat="1" ht="15.75" x14ac:dyDescent="0.3">
      <c r="B92" s="350" t="e">
        <f>VLOOKUP(C92,[1]!Companies[#Data],3,FALSE)</f>
        <v>#REF!</v>
      </c>
      <c r="C92" s="335" t="s">
        <v>570</v>
      </c>
      <c r="D92" s="335" t="s">
        <v>564</v>
      </c>
      <c r="E92" s="335" t="s">
        <v>665</v>
      </c>
      <c r="F92" s="335" t="s">
        <v>62</v>
      </c>
      <c r="G92" s="335" t="s">
        <v>350</v>
      </c>
      <c r="H92" s="335"/>
      <c r="I92" s="335" t="s">
        <v>537</v>
      </c>
      <c r="J92" s="351">
        <v>348993.37000000064</v>
      </c>
      <c r="K92" s="335" t="s">
        <v>350</v>
      </c>
      <c r="L92" s="335"/>
      <c r="M92" s="330"/>
      <c r="N92" s="330"/>
      <c r="O92" s="419" t="s">
        <v>540</v>
      </c>
      <c r="S92" s="123"/>
      <c r="T92" s="123"/>
      <c r="U92" s="123"/>
      <c r="V92" s="123"/>
      <c r="W92" s="123"/>
      <c r="X92" s="123"/>
      <c r="Y92" s="123"/>
      <c r="Z92" s="123"/>
      <c r="AA92" s="123"/>
      <c r="AB92" s="123"/>
      <c r="AC92" s="123"/>
      <c r="AD92" s="123"/>
      <c r="AE92" s="123"/>
      <c r="AF92" s="123"/>
      <c r="AG92" s="123"/>
      <c r="AH92" s="123"/>
      <c r="AI92" s="123"/>
    </row>
    <row r="93" spans="2:35" s="101" customFormat="1" ht="15.75" x14ac:dyDescent="0.3">
      <c r="B93" s="350" t="e">
        <f>VLOOKUP(C93,[1]!Companies[#Data],3,FALSE)</f>
        <v>#REF!</v>
      </c>
      <c r="C93" s="335" t="s">
        <v>571</v>
      </c>
      <c r="D93" s="335" t="s">
        <v>564</v>
      </c>
      <c r="E93" s="335" t="s">
        <v>665</v>
      </c>
      <c r="F93" s="335" t="s">
        <v>62</v>
      </c>
      <c r="G93" s="335" t="s">
        <v>350</v>
      </c>
      <c r="H93" s="335"/>
      <c r="I93" s="335" t="s">
        <v>537</v>
      </c>
      <c r="J93" s="351">
        <v>579943.31999999995</v>
      </c>
      <c r="K93" s="335" t="s">
        <v>350</v>
      </c>
      <c r="L93" s="335"/>
      <c r="M93" s="330"/>
      <c r="N93" s="330"/>
      <c r="O93" s="419" t="s">
        <v>540</v>
      </c>
      <c r="S93" s="123"/>
      <c r="T93" s="123"/>
      <c r="U93" s="123"/>
      <c r="V93" s="123"/>
      <c r="W93" s="123"/>
      <c r="X93" s="123"/>
      <c r="Y93" s="123"/>
      <c r="Z93" s="123"/>
      <c r="AA93" s="123"/>
      <c r="AB93" s="123"/>
      <c r="AC93" s="123"/>
      <c r="AD93" s="123"/>
      <c r="AE93" s="123"/>
      <c r="AF93" s="123"/>
      <c r="AG93" s="123"/>
      <c r="AH93" s="123"/>
      <c r="AI93" s="123"/>
    </row>
    <row r="94" spans="2:35" s="101" customFormat="1" ht="15.75" x14ac:dyDescent="0.3">
      <c r="B94" s="350" t="e">
        <f>VLOOKUP(C94,[1]!Companies[#Data],3,FALSE)</f>
        <v>#REF!</v>
      </c>
      <c r="C94" s="335" t="s">
        <v>577</v>
      </c>
      <c r="D94" s="335" t="s">
        <v>564</v>
      </c>
      <c r="E94" s="335" t="s">
        <v>665</v>
      </c>
      <c r="F94" s="335" t="s">
        <v>62</v>
      </c>
      <c r="G94" s="335" t="s">
        <v>350</v>
      </c>
      <c r="H94" s="335"/>
      <c r="I94" s="335" t="s">
        <v>537</v>
      </c>
      <c r="J94" s="351">
        <v>3856.6500000000005</v>
      </c>
      <c r="K94" s="335" t="s">
        <v>350</v>
      </c>
      <c r="L94" s="335"/>
      <c r="M94" s="330"/>
      <c r="N94" s="330"/>
      <c r="O94" s="419" t="s">
        <v>540</v>
      </c>
      <c r="S94" s="123"/>
      <c r="T94" s="123"/>
      <c r="U94" s="123"/>
      <c r="V94" s="123"/>
      <c r="W94" s="123"/>
      <c r="X94" s="123"/>
      <c r="Y94" s="123"/>
      <c r="Z94" s="123"/>
      <c r="AA94" s="123"/>
      <c r="AB94" s="123"/>
      <c r="AC94" s="123"/>
      <c r="AD94" s="123"/>
      <c r="AE94" s="123"/>
      <c r="AF94" s="123"/>
      <c r="AG94" s="123"/>
      <c r="AH94" s="123"/>
      <c r="AI94" s="123"/>
    </row>
    <row r="95" spans="2:35" s="101" customFormat="1" ht="15.75" x14ac:dyDescent="0.3">
      <c r="B95" s="350" t="e">
        <f>VLOOKUP(C95,[1]!Companies[#Data],3,FALSE)</f>
        <v>#REF!</v>
      </c>
      <c r="C95" s="335" t="s">
        <v>570</v>
      </c>
      <c r="D95" s="335" t="s">
        <v>558</v>
      </c>
      <c r="E95" s="335" t="s">
        <v>652</v>
      </c>
      <c r="F95" s="335" t="s">
        <v>350</v>
      </c>
      <c r="G95" s="335" t="s">
        <v>350</v>
      </c>
      <c r="H95" s="335"/>
      <c r="I95" s="335" t="s">
        <v>537</v>
      </c>
      <c r="J95" s="351">
        <v>264485400</v>
      </c>
      <c r="K95" s="335" t="s">
        <v>350</v>
      </c>
      <c r="L95" s="335"/>
      <c r="M95" s="330"/>
      <c r="N95" s="330"/>
      <c r="O95" s="419" t="s">
        <v>540</v>
      </c>
      <c r="S95" s="123"/>
      <c r="T95" s="123"/>
      <c r="U95" s="123"/>
      <c r="V95" s="123"/>
      <c r="W95" s="123"/>
      <c r="X95" s="123"/>
      <c r="Y95" s="123"/>
      <c r="Z95" s="123"/>
      <c r="AA95" s="123"/>
      <c r="AB95" s="123"/>
      <c r="AC95" s="123"/>
      <c r="AD95" s="123"/>
      <c r="AE95" s="123"/>
      <c r="AF95" s="123"/>
      <c r="AG95" s="123"/>
      <c r="AH95" s="123"/>
      <c r="AI95" s="123"/>
    </row>
    <row r="96" spans="2:35" s="101" customFormat="1" ht="15.75" x14ac:dyDescent="0.3">
      <c r="B96" s="350" t="e">
        <f>VLOOKUP(C96,[1]!Companies[#Data],3,FALSE)</f>
        <v>#REF!</v>
      </c>
      <c r="C96" s="335" t="s">
        <v>571</v>
      </c>
      <c r="D96" s="335" t="s">
        <v>558</v>
      </c>
      <c r="E96" s="335" t="s">
        <v>652</v>
      </c>
      <c r="F96" s="335" t="s">
        <v>350</v>
      </c>
      <c r="G96" s="335" t="s">
        <v>350</v>
      </c>
      <c r="H96" s="335"/>
      <c r="I96" s="335" t="s">
        <v>537</v>
      </c>
      <c r="J96" s="345">
        <v>117888827</v>
      </c>
      <c r="K96" s="335" t="s">
        <v>350</v>
      </c>
      <c r="L96" s="335"/>
      <c r="M96" s="330"/>
      <c r="N96" s="330"/>
      <c r="O96" s="419" t="s">
        <v>540</v>
      </c>
      <c r="S96" s="123"/>
      <c r="T96" s="123"/>
      <c r="U96" s="123"/>
      <c r="V96" s="123"/>
      <c r="W96" s="123"/>
      <c r="X96" s="123"/>
      <c r="Y96" s="123"/>
      <c r="Z96" s="123"/>
      <c r="AA96" s="123"/>
      <c r="AB96" s="123"/>
      <c r="AC96" s="123"/>
      <c r="AD96" s="123"/>
      <c r="AE96" s="123"/>
      <c r="AF96" s="123"/>
      <c r="AG96" s="123"/>
      <c r="AH96" s="123"/>
      <c r="AI96" s="123"/>
    </row>
    <row r="97" spans="2:35" s="101" customFormat="1" ht="15.75" x14ac:dyDescent="0.3">
      <c r="B97" s="350" t="e">
        <f>VLOOKUP(C97,[1]!Companies[#Data],3,FALSE)</f>
        <v>#REF!</v>
      </c>
      <c r="C97" s="335" t="s">
        <v>572</v>
      </c>
      <c r="D97" s="335" t="s">
        <v>558</v>
      </c>
      <c r="E97" s="335" t="s">
        <v>652</v>
      </c>
      <c r="F97" s="335" t="s">
        <v>350</v>
      </c>
      <c r="G97" s="335" t="s">
        <v>350</v>
      </c>
      <c r="H97" s="335"/>
      <c r="I97" s="335" t="s">
        <v>537</v>
      </c>
      <c r="J97" s="351">
        <v>177296755</v>
      </c>
      <c r="K97" s="335" t="s">
        <v>350</v>
      </c>
      <c r="L97" s="335"/>
      <c r="M97" s="330"/>
      <c r="N97" s="330"/>
      <c r="O97" s="419" t="s">
        <v>540</v>
      </c>
      <c r="S97" s="123"/>
      <c r="T97" s="123"/>
      <c r="U97" s="123"/>
      <c r="V97" s="123"/>
      <c r="W97" s="123"/>
      <c r="X97" s="123"/>
      <c r="Y97" s="123"/>
      <c r="Z97" s="123"/>
      <c r="AA97" s="123"/>
      <c r="AB97" s="123"/>
      <c r="AC97" s="123"/>
      <c r="AD97" s="123"/>
      <c r="AE97" s="123"/>
      <c r="AF97" s="123"/>
      <c r="AG97" s="123"/>
      <c r="AH97" s="123"/>
      <c r="AI97" s="123"/>
    </row>
    <row r="98" spans="2:35" s="101" customFormat="1" ht="15.75" x14ac:dyDescent="0.3">
      <c r="B98" s="350" t="e">
        <f>VLOOKUP(C98,[1]!Companies[#Data],3,FALSE)</f>
        <v>#REF!</v>
      </c>
      <c r="C98" s="335" t="s">
        <v>575</v>
      </c>
      <c r="D98" s="335" t="s">
        <v>558</v>
      </c>
      <c r="E98" s="335" t="s">
        <v>652</v>
      </c>
      <c r="F98" s="335" t="s">
        <v>350</v>
      </c>
      <c r="G98" s="335" t="s">
        <v>350</v>
      </c>
      <c r="H98" s="335"/>
      <c r="I98" s="335" t="s">
        <v>537</v>
      </c>
      <c r="J98" s="351">
        <v>232747906</v>
      </c>
      <c r="K98" s="335" t="s">
        <v>350</v>
      </c>
      <c r="L98" s="335"/>
      <c r="M98" s="330"/>
      <c r="N98" s="330"/>
      <c r="O98" s="419" t="s">
        <v>540</v>
      </c>
      <c r="S98" s="123"/>
      <c r="T98" s="123"/>
      <c r="U98" s="123"/>
      <c r="V98" s="123"/>
      <c r="W98" s="123"/>
      <c r="X98" s="123"/>
      <c r="Y98" s="123"/>
      <c r="Z98" s="123"/>
      <c r="AA98" s="123"/>
      <c r="AB98" s="123"/>
      <c r="AC98" s="123"/>
      <c r="AD98" s="123"/>
      <c r="AE98" s="123"/>
      <c r="AF98" s="123"/>
      <c r="AG98" s="123"/>
      <c r="AH98" s="123"/>
      <c r="AI98" s="123"/>
    </row>
    <row r="99" spans="2:35" s="101" customFormat="1" ht="15.75" x14ac:dyDescent="0.3">
      <c r="B99" s="350" t="e">
        <f>VLOOKUP(C99,[1]!Companies[#Data],3,FALSE)</f>
        <v>#REF!</v>
      </c>
      <c r="C99" s="335" t="s">
        <v>573</v>
      </c>
      <c r="D99" s="335" t="s">
        <v>558</v>
      </c>
      <c r="E99" s="335" t="s">
        <v>652</v>
      </c>
      <c r="F99" s="335" t="s">
        <v>350</v>
      </c>
      <c r="G99" s="335" t="s">
        <v>350</v>
      </c>
      <c r="H99" s="335"/>
      <c r="I99" s="335" t="s">
        <v>537</v>
      </c>
      <c r="J99" s="351">
        <v>340698742.10000014</v>
      </c>
      <c r="K99" s="335" t="s">
        <v>350</v>
      </c>
      <c r="L99" s="335"/>
      <c r="M99" s="330"/>
      <c r="N99" s="330"/>
      <c r="O99" s="419" t="s">
        <v>540</v>
      </c>
      <c r="S99" s="123"/>
      <c r="T99" s="123"/>
      <c r="U99" s="123"/>
      <c r="V99" s="123"/>
      <c r="W99" s="123"/>
      <c r="X99" s="123"/>
      <c r="Y99" s="123"/>
      <c r="Z99" s="123"/>
      <c r="AA99" s="123"/>
      <c r="AB99" s="123"/>
      <c r="AC99" s="123"/>
      <c r="AD99" s="123"/>
      <c r="AE99" s="123"/>
      <c r="AF99" s="123"/>
      <c r="AG99" s="123"/>
      <c r="AH99" s="123"/>
      <c r="AI99" s="123"/>
    </row>
    <row r="100" spans="2:35" s="101" customFormat="1" ht="15.75" x14ac:dyDescent="0.3">
      <c r="B100" s="350" t="e">
        <f>VLOOKUP(C100,[1]!Companies[#Data],3,FALSE)</f>
        <v>#REF!</v>
      </c>
      <c r="C100" s="335" t="s">
        <v>574</v>
      </c>
      <c r="D100" s="335" t="s">
        <v>558</v>
      </c>
      <c r="E100" s="335" t="s">
        <v>652</v>
      </c>
      <c r="F100" s="335" t="s">
        <v>350</v>
      </c>
      <c r="G100" s="335" t="s">
        <v>350</v>
      </c>
      <c r="H100" s="335"/>
      <c r="I100" s="335" t="s">
        <v>537</v>
      </c>
      <c r="J100" s="351">
        <v>107681602</v>
      </c>
      <c r="K100" s="335" t="s">
        <v>350</v>
      </c>
      <c r="L100" s="335"/>
      <c r="M100" s="330"/>
      <c r="N100" s="330"/>
      <c r="O100" s="419" t="s">
        <v>540</v>
      </c>
      <c r="S100" s="123"/>
      <c r="T100" s="123"/>
      <c r="U100" s="123"/>
      <c r="V100" s="123"/>
      <c r="W100" s="123"/>
      <c r="X100" s="123"/>
      <c r="Y100" s="123"/>
      <c r="Z100" s="123"/>
      <c r="AA100" s="123"/>
      <c r="AB100" s="123"/>
      <c r="AC100" s="123"/>
      <c r="AD100" s="123"/>
      <c r="AE100" s="123"/>
      <c r="AF100" s="123"/>
      <c r="AG100" s="123"/>
      <c r="AH100" s="123"/>
      <c r="AI100" s="123"/>
    </row>
    <row r="101" spans="2:35" s="101" customFormat="1" ht="15.75" x14ac:dyDescent="0.3">
      <c r="B101" s="350" t="e">
        <f>VLOOKUP(C101,[1]!Companies[#Data],3,FALSE)</f>
        <v>#REF!</v>
      </c>
      <c r="C101" s="335" t="s">
        <v>576</v>
      </c>
      <c r="D101" s="335" t="s">
        <v>558</v>
      </c>
      <c r="E101" s="335" t="s">
        <v>652</v>
      </c>
      <c r="F101" s="335" t="s">
        <v>350</v>
      </c>
      <c r="G101" s="335" t="s">
        <v>350</v>
      </c>
      <c r="H101" s="335"/>
      <c r="I101" s="335" t="s">
        <v>537</v>
      </c>
      <c r="J101" s="351">
        <v>473083666</v>
      </c>
      <c r="K101" s="335" t="s">
        <v>350</v>
      </c>
      <c r="L101" s="335"/>
      <c r="M101" s="330"/>
      <c r="N101" s="330"/>
      <c r="O101" s="419" t="s">
        <v>540</v>
      </c>
      <c r="S101" s="123"/>
      <c r="T101" s="123"/>
      <c r="U101" s="123"/>
      <c r="V101" s="123"/>
      <c r="W101" s="123"/>
      <c r="X101" s="123"/>
      <c r="Y101" s="123"/>
      <c r="Z101" s="123"/>
      <c r="AA101" s="123"/>
      <c r="AB101" s="123"/>
      <c r="AC101" s="123"/>
      <c r="AD101" s="123"/>
      <c r="AE101" s="123"/>
      <c r="AF101" s="123"/>
      <c r="AG101" s="123"/>
      <c r="AH101" s="123"/>
      <c r="AI101" s="123"/>
    </row>
    <row r="102" spans="2:35" s="101" customFormat="1" ht="15.75" x14ac:dyDescent="0.3">
      <c r="B102" s="350" t="e">
        <f>VLOOKUP(C102,[1]!Companies[#Data],3,FALSE)</f>
        <v>#REF!</v>
      </c>
      <c r="C102" s="335" t="s">
        <v>577</v>
      </c>
      <c r="D102" s="335" t="s">
        <v>558</v>
      </c>
      <c r="E102" s="335" t="s">
        <v>652</v>
      </c>
      <c r="F102" s="335" t="s">
        <v>350</v>
      </c>
      <c r="G102" s="335" t="s">
        <v>350</v>
      </c>
      <c r="H102" s="335"/>
      <c r="I102" s="335" t="s">
        <v>537</v>
      </c>
      <c r="J102" s="351">
        <v>7905155</v>
      </c>
      <c r="K102" s="335" t="s">
        <v>350</v>
      </c>
      <c r="L102" s="335"/>
      <c r="M102" s="330"/>
      <c r="N102" s="330"/>
      <c r="O102" s="419" t="s">
        <v>540</v>
      </c>
      <c r="S102" s="123"/>
      <c r="T102" s="123"/>
      <c r="U102" s="123"/>
      <c r="V102" s="123"/>
      <c r="W102" s="123"/>
      <c r="X102" s="123"/>
      <c r="Y102" s="123"/>
      <c r="Z102" s="123"/>
      <c r="AA102" s="123"/>
      <c r="AB102" s="123"/>
      <c r="AC102" s="123"/>
      <c r="AD102" s="123"/>
      <c r="AE102" s="123"/>
      <c r="AF102" s="123"/>
      <c r="AG102" s="123"/>
      <c r="AH102" s="123"/>
      <c r="AI102" s="123"/>
    </row>
    <row r="103" spans="2:35" s="101" customFormat="1" ht="15.75" x14ac:dyDescent="0.3">
      <c r="B103" s="350" t="e">
        <f>VLOOKUP(C103,[1]!Companies[#Data],3,FALSE)</f>
        <v>#REF!</v>
      </c>
      <c r="C103" s="335" t="s">
        <v>583</v>
      </c>
      <c r="D103" s="335" t="s">
        <v>558</v>
      </c>
      <c r="E103" s="335" t="s">
        <v>652</v>
      </c>
      <c r="F103" s="335" t="s">
        <v>350</v>
      </c>
      <c r="G103" s="335" t="s">
        <v>350</v>
      </c>
      <c r="H103" s="335"/>
      <c r="I103" s="335" t="s">
        <v>537</v>
      </c>
      <c r="J103" s="351">
        <v>48351627</v>
      </c>
      <c r="K103" s="335" t="s">
        <v>350</v>
      </c>
      <c r="L103" s="335"/>
      <c r="M103" s="330"/>
      <c r="N103" s="330"/>
      <c r="O103" s="420" t="s">
        <v>350</v>
      </c>
      <c r="S103" s="123"/>
      <c r="T103" s="123"/>
      <c r="U103" s="123"/>
      <c r="V103" s="123"/>
      <c r="W103" s="123"/>
      <c r="X103" s="123"/>
      <c r="Y103" s="123"/>
      <c r="Z103" s="123"/>
      <c r="AA103" s="123"/>
      <c r="AB103" s="123"/>
      <c r="AC103" s="123"/>
      <c r="AD103" s="123"/>
      <c r="AE103" s="123"/>
      <c r="AF103" s="123"/>
      <c r="AG103" s="123"/>
      <c r="AH103" s="123"/>
      <c r="AI103" s="123"/>
    </row>
    <row r="104" spans="2:35" s="101" customFormat="1" ht="15.75" x14ac:dyDescent="0.3">
      <c r="B104" s="350" t="e">
        <f>VLOOKUP(C104,[1]!Companies[#Data],3,FALSE)</f>
        <v>#REF!</v>
      </c>
      <c r="C104" s="335" t="s">
        <v>578</v>
      </c>
      <c r="D104" s="335" t="s">
        <v>558</v>
      </c>
      <c r="E104" s="335" t="s">
        <v>652</v>
      </c>
      <c r="F104" s="335" t="s">
        <v>350</v>
      </c>
      <c r="G104" s="335" t="s">
        <v>350</v>
      </c>
      <c r="H104" s="335"/>
      <c r="I104" s="335" t="s">
        <v>537</v>
      </c>
      <c r="J104" s="351">
        <v>48042786</v>
      </c>
      <c r="K104" s="335" t="s">
        <v>350</v>
      </c>
      <c r="L104" s="335"/>
      <c r="M104" s="330"/>
      <c r="N104" s="330"/>
      <c r="O104" s="419" t="s">
        <v>540</v>
      </c>
      <c r="S104" s="123"/>
      <c r="T104" s="123"/>
      <c r="U104" s="123"/>
      <c r="V104" s="123"/>
      <c r="W104" s="123"/>
      <c r="X104" s="123"/>
      <c r="Y104" s="123"/>
      <c r="Z104" s="123"/>
      <c r="AA104" s="123"/>
      <c r="AB104" s="123"/>
      <c r="AC104" s="123"/>
      <c r="AD104" s="123"/>
      <c r="AE104" s="123"/>
      <c r="AF104" s="123"/>
      <c r="AG104" s="123"/>
      <c r="AH104" s="123"/>
      <c r="AI104" s="123"/>
    </row>
    <row r="105" spans="2:35" s="101" customFormat="1" ht="15.75" x14ac:dyDescent="0.3">
      <c r="B105" s="350" t="e">
        <f>VLOOKUP(C105,[1]!Companies[#Data],3,FALSE)</f>
        <v>#REF!</v>
      </c>
      <c r="C105" s="335" t="s">
        <v>579</v>
      </c>
      <c r="D105" s="335" t="s">
        <v>558</v>
      </c>
      <c r="E105" s="335" t="s">
        <v>652</v>
      </c>
      <c r="F105" s="335" t="s">
        <v>350</v>
      </c>
      <c r="G105" s="335" t="s">
        <v>350</v>
      </c>
      <c r="H105" s="335"/>
      <c r="I105" s="335" t="s">
        <v>537</v>
      </c>
      <c r="J105" s="351">
        <v>255637</v>
      </c>
      <c r="K105" s="335" t="s">
        <v>350</v>
      </c>
      <c r="L105" s="335"/>
      <c r="M105" s="330"/>
      <c r="N105" s="330"/>
      <c r="O105" s="419" t="s">
        <v>540</v>
      </c>
      <c r="S105" s="123"/>
      <c r="T105" s="123"/>
      <c r="U105" s="123"/>
      <c r="V105" s="123"/>
      <c r="W105" s="123"/>
      <c r="X105" s="123"/>
      <c r="Y105" s="123"/>
      <c r="Z105" s="123"/>
      <c r="AA105" s="123"/>
      <c r="AB105" s="123"/>
      <c r="AC105" s="123"/>
      <c r="AD105" s="123"/>
      <c r="AE105" s="123"/>
      <c r="AF105" s="123"/>
      <c r="AG105" s="123"/>
      <c r="AH105" s="123"/>
      <c r="AI105" s="123"/>
    </row>
    <row r="106" spans="2:35" s="101" customFormat="1" ht="15.75" x14ac:dyDescent="0.3">
      <c r="B106" s="350" t="e">
        <f>VLOOKUP(C106,[1]!Companies[#Data],3,FALSE)</f>
        <v>#REF!</v>
      </c>
      <c r="C106" s="335" t="s">
        <v>584</v>
      </c>
      <c r="D106" s="335" t="s">
        <v>558</v>
      </c>
      <c r="E106" s="335" t="s">
        <v>652</v>
      </c>
      <c r="F106" s="335" t="s">
        <v>350</v>
      </c>
      <c r="G106" s="335" t="s">
        <v>350</v>
      </c>
      <c r="H106" s="335"/>
      <c r="I106" s="335" t="s">
        <v>537</v>
      </c>
      <c r="J106" s="351">
        <v>8973375</v>
      </c>
      <c r="K106" s="335" t="s">
        <v>350</v>
      </c>
      <c r="L106" s="335"/>
      <c r="M106" s="330"/>
      <c r="N106" s="330"/>
      <c r="O106" s="419" t="s">
        <v>540</v>
      </c>
      <c r="S106" s="123"/>
      <c r="T106" s="123"/>
      <c r="U106" s="123"/>
      <c r="V106" s="123"/>
      <c r="W106" s="123"/>
      <c r="X106" s="123"/>
      <c r="Y106" s="123"/>
      <c r="Z106" s="123"/>
      <c r="AA106" s="123"/>
      <c r="AB106" s="123"/>
      <c r="AC106" s="123"/>
      <c r="AD106" s="123"/>
      <c r="AE106" s="123"/>
      <c r="AF106" s="123"/>
      <c r="AG106" s="123"/>
      <c r="AH106" s="123"/>
      <c r="AI106" s="123"/>
    </row>
    <row r="107" spans="2:35" s="101" customFormat="1" ht="15.75" x14ac:dyDescent="0.3">
      <c r="B107" s="350" t="e">
        <f>VLOOKUP(C107,[1]!Companies[#Data],3,FALSE)</f>
        <v>#REF!</v>
      </c>
      <c r="C107" s="335" t="s">
        <v>580</v>
      </c>
      <c r="D107" s="335" t="s">
        <v>558</v>
      </c>
      <c r="E107" s="335" t="s">
        <v>652</v>
      </c>
      <c r="F107" s="335" t="s">
        <v>350</v>
      </c>
      <c r="G107" s="335" t="s">
        <v>350</v>
      </c>
      <c r="H107" s="335"/>
      <c r="I107" s="335" t="s">
        <v>537</v>
      </c>
      <c r="J107" s="351">
        <v>16159515</v>
      </c>
      <c r="K107" s="335" t="s">
        <v>350</v>
      </c>
      <c r="L107" s="335"/>
      <c r="M107" s="330"/>
      <c r="N107" s="330"/>
      <c r="O107" s="419" t="s">
        <v>540</v>
      </c>
      <c r="S107" s="123"/>
      <c r="T107" s="123"/>
      <c r="U107" s="123"/>
      <c r="V107" s="123"/>
      <c r="W107" s="123"/>
      <c r="X107" s="123"/>
      <c r="Y107" s="123"/>
      <c r="Z107" s="123"/>
      <c r="AA107" s="123"/>
      <c r="AB107" s="123"/>
      <c r="AC107" s="123"/>
      <c r="AD107" s="123"/>
      <c r="AE107" s="123"/>
      <c r="AF107" s="123"/>
      <c r="AG107" s="123"/>
      <c r="AH107" s="123"/>
      <c r="AI107" s="123"/>
    </row>
    <row r="108" spans="2:35" s="101" customFormat="1" ht="15.75" x14ac:dyDescent="0.3">
      <c r="B108" s="350" t="e">
        <f>VLOOKUP(C108,[1]!Companies[#Data],3,FALSE)</f>
        <v>#REF!</v>
      </c>
      <c r="C108" s="335" t="s">
        <v>581</v>
      </c>
      <c r="D108" s="335" t="s">
        <v>558</v>
      </c>
      <c r="E108" s="335" t="s">
        <v>652</v>
      </c>
      <c r="F108" s="335" t="s">
        <v>350</v>
      </c>
      <c r="G108" s="335" t="s">
        <v>350</v>
      </c>
      <c r="H108" s="335"/>
      <c r="I108" s="335" t="s">
        <v>537</v>
      </c>
      <c r="J108" s="351">
        <v>13914455</v>
      </c>
      <c r="K108" s="335" t="s">
        <v>350</v>
      </c>
      <c r="L108" s="335"/>
      <c r="M108" s="330"/>
      <c r="N108" s="330"/>
      <c r="O108" s="419" t="s">
        <v>540</v>
      </c>
      <c r="S108" s="123"/>
      <c r="T108" s="123"/>
      <c r="U108" s="123"/>
      <c r="V108" s="123"/>
      <c r="W108" s="123"/>
      <c r="X108" s="123"/>
      <c r="Y108" s="123"/>
      <c r="Z108" s="123"/>
      <c r="AA108" s="123"/>
      <c r="AB108" s="123"/>
      <c r="AC108" s="123"/>
      <c r="AD108" s="123"/>
      <c r="AE108" s="123"/>
      <c r="AF108" s="123"/>
      <c r="AG108" s="123"/>
      <c r="AH108" s="123"/>
      <c r="AI108" s="123"/>
    </row>
    <row r="109" spans="2:35" s="101" customFormat="1" ht="15.75" x14ac:dyDescent="0.3">
      <c r="B109" s="350" t="e">
        <f>VLOOKUP(C109,[1]!Companies[#Data],3,FALSE)</f>
        <v>#REF!</v>
      </c>
      <c r="C109" s="335" t="s">
        <v>582</v>
      </c>
      <c r="D109" s="335" t="s">
        <v>558</v>
      </c>
      <c r="E109" s="335" t="s">
        <v>652</v>
      </c>
      <c r="F109" s="335" t="s">
        <v>350</v>
      </c>
      <c r="G109" s="335" t="s">
        <v>350</v>
      </c>
      <c r="H109" s="335"/>
      <c r="I109" s="335" t="s">
        <v>537</v>
      </c>
      <c r="J109" s="352">
        <v>24885870</v>
      </c>
      <c r="K109" s="335" t="s">
        <v>350</v>
      </c>
      <c r="L109" s="335"/>
      <c r="M109" s="330"/>
      <c r="N109" s="330"/>
      <c r="O109" s="419" t="s">
        <v>540</v>
      </c>
      <c r="S109" s="123"/>
      <c r="T109" s="123"/>
      <c r="U109" s="123"/>
      <c r="V109" s="123"/>
      <c r="W109" s="123"/>
      <c r="X109" s="123"/>
      <c r="Y109" s="123"/>
      <c r="Z109" s="123"/>
      <c r="AA109" s="123"/>
      <c r="AB109" s="123"/>
      <c r="AC109" s="123"/>
      <c r="AD109" s="123"/>
      <c r="AE109" s="123"/>
      <c r="AF109" s="123"/>
      <c r="AG109" s="123"/>
      <c r="AH109" s="123"/>
      <c r="AI109" s="123"/>
    </row>
    <row r="110" spans="2:35" s="101" customFormat="1" ht="15.75" x14ac:dyDescent="0.3">
      <c r="B110" s="350" t="e">
        <f>VLOOKUP(C110,[1]!Companies[#Data],3,FALSE)</f>
        <v>#REF!</v>
      </c>
      <c r="C110" s="335" t="s">
        <v>570</v>
      </c>
      <c r="D110" s="335" t="s">
        <v>558</v>
      </c>
      <c r="E110" s="335" t="s">
        <v>656</v>
      </c>
      <c r="F110" s="335" t="s">
        <v>350</v>
      </c>
      <c r="G110" s="335" t="s">
        <v>350</v>
      </c>
      <c r="H110" s="335"/>
      <c r="I110" s="335" t="s">
        <v>537</v>
      </c>
      <c r="J110" s="351">
        <v>117249680.34999999</v>
      </c>
      <c r="K110" s="335" t="s">
        <v>350</v>
      </c>
      <c r="L110" s="335"/>
      <c r="M110" s="330"/>
      <c r="N110" s="330"/>
      <c r="O110" s="419" t="s">
        <v>540</v>
      </c>
      <c r="S110" s="123"/>
      <c r="T110" s="123"/>
      <c r="U110" s="123"/>
      <c r="V110" s="123"/>
      <c r="W110" s="123"/>
      <c r="X110" s="123"/>
      <c r="Y110" s="123"/>
      <c r="Z110" s="123"/>
      <c r="AA110" s="123"/>
      <c r="AB110" s="123"/>
      <c r="AC110" s="123"/>
      <c r="AD110" s="123"/>
      <c r="AE110" s="123"/>
      <c r="AF110" s="123"/>
      <c r="AG110" s="123"/>
      <c r="AH110" s="123"/>
      <c r="AI110" s="123"/>
    </row>
    <row r="111" spans="2:35" s="101" customFormat="1" ht="15.75" x14ac:dyDescent="0.3">
      <c r="B111" s="350" t="e">
        <f>VLOOKUP(C111,[1]!Companies[#Data],3,FALSE)</f>
        <v>#REF!</v>
      </c>
      <c r="C111" s="335" t="s">
        <v>571</v>
      </c>
      <c r="D111" s="335" t="s">
        <v>558</v>
      </c>
      <c r="E111" s="335" t="s">
        <v>656</v>
      </c>
      <c r="F111" s="335" t="s">
        <v>350</v>
      </c>
      <c r="G111" s="335" t="s">
        <v>350</v>
      </c>
      <c r="H111" s="335"/>
      <c r="I111" s="335" t="s">
        <v>537</v>
      </c>
      <c r="J111" s="345">
        <v>9677213</v>
      </c>
      <c r="K111" s="335" t="s">
        <v>350</v>
      </c>
      <c r="L111" s="335"/>
      <c r="M111" s="330"/>
      <c r="N111" s="330"/>
      <c r="O111" s="419" t="s">
        <v>540</v>
      </c>
      <c r="S111" s="123"/>
      <c r="T111" s="123"/>
      <c r="U111" s="123"/>
      <c r="V111" s="123"/>
      <c r="W111" s="123"/>
      <c r="X111" s="123"/>
      <c r="Y111" s="123"/>
      <c r="Z111" s="123"/>
      <c r="AA111" s="123"/>
      <c r="AB111" s="123"/>
      <c r="AC111" s="123"/>
      <c r="AD111" s="123"/>
      <c r="AE111" s="123"/>
      <c r="AF111" s="123"/>
      <c r="AG111" s="123"/>
      <c r="AH111" s="123"/>
      <c r="AI111" s="123"/>
    </row>
    <row r="112" spans="2:35" s="101" customFormat="1" ht="15.75" x14ac:dyDescent="0.3">
      <c r="B112" s="350" t="e">
        <f>VLOOKUP(C112,[1]!Companies[#Data],3,FALSE)</f>
        <v>#REF!</v>
      </c>
      <c r="C112" s="335" t="s">
        <v>572</v>
      </c>
      <c r="D112" s="335" t="s">
        <v>558</v>
      </c>
      <c r="E112" s="335" t="s">
        <v>656</v>
      </c>
      <c r="F112" s="335" t="s">
        <v>350</v>
      </c>
      <c r="G112" s="335" t="s">
        <v>350</v>
      </c>
      <c r="H112" s="335"/>
      <c r="I112" s="335" t="s">
        <v>537</v>
      </c>
      <c r="J112" s="351">
        <v>96264454</v>
      </c>
      <c r="K112" s="335" t="s">
        <v>350</v>
      </c>
      <c r="L112" s="335"/>
      <c r="M112" s="330"/>
      <c r="N112" s="330"/>
      <c r="O112" s="419" t="s">
        <v>540</v>
      </c>
      <c r="S112" s="123"/>
      <c r="T112" s="123"/>
      <c r="U112" s="123"/>
      <c r="V112" s="123"/>
      <c r="W112" s="123"/>
      <c r="X112" s="123"/>
      <c r="Y112" s="123"/>
      <c r="Z112" s="123"/>
      <c r="AA112" s="123"/>
      <c r="AB112" s="123"/>
      <c r="AC112" s="123"/>
      <c r="AD112" s="123"/>
      <c r="AE112" s="123"/>
      <c r="AF112" s="123"/>
      <c r="AG112" s="123"/>
      <c r="AH112" s="123"/>
      <c r="AI112" s="123"/>
    </row>
    <row r="113" spans="2:35" s="101" customFormat="1" ht="15.75" x14ac:dyDescent="0.3">
      <c r="B113" s="350" t="e">
        <f>VLOOKUP(C113,[1]!Companies[#Data],3,FALSE)</f>
        <v>#REF!</v>
      </c>
      <c r="C113" s="335" t="s">
        <v>575</v>
      </c>
      <c r="D113" s="335" t="s">
        <v>558</v>
      </c>
      <c r="E113" s="335" t="s">
        <v>656</v>
      </c>
      <c r="F113" s="335" t="s">
        <v>350</v>
      </c>
      <c r="G113" s="335" t="s">
        <v>350</v>
      </c>
      <c r="H113" s="335"/>
      <c r="I113" s="335" t="s">
        <v>537</v>
      </c>
      <c r="J113" s="351">
        <v>77955148.5</v>
      </c>
      <c r="K113" s="335" t="s">
        <v>350</v>
      </c>
      <c r="L113" s="335"/>
      <c r="M113" s="330"/>
      <c r="N113" s="330"/>
      <c r="O113" s="419" t="s">
        <v>540</v>
      </c>
      <c r="S113" s="123"/>
      <c r="T113" s="123"/>
      <c r="U113" s="123"/>
      <c r="V113" s="123"/>
      <c r="W113" s="123"/>
      <c r="X113" s="123"/>
      <c r="Y113" s="123"/>
      <c r="Z113" s="123"/>
      <c r="AA113" s="123"/>
      <c r="AB113" s="123"/>
      <c r="AC113" s="123"/>
      <c r="AD113" s="123"/>
      <c r="AE113" s="123"/>
      <c r="AF113" s="123"/>
      <c r="AG113" s="123"/>
      <c r="AH113" s="123"/>
      <c r="AI113" s="123"/>
    </row>
    <row r="114" spans="2:35" s="101" customFormat="1" ht="15.75" x14ac:dyDescent="0.3">
      <c r="B114" s="350" t="e">
        <f>VLOOKUP(C114,[1]!Companies[#Data],3,FALSE)</f>
        <v>#REF!</v>
      </c>
      <c r="C114" s="335" t="s">
        <v>573</v>
      </c>
      <c r="D114" s="335" t="s">
        <v>558</v>
      </c>
      <c r="E114" s="335" t="s">
        <v>656</v>
      </c>
      <c r="F114" s="335" t="s">
        <v>350</v>
      </c>
      <c r="G114" s="335" t="s">
        <v>350</v>
      </c>
      <c r="H114" s="335"/>
      <c r="I114" s="335" t="s">
        <v>537</v>
      </c>
      <c r="J114" s="351">
        <v>548037816.5</v>
      </c>
      <c r="K114" s="335" t="s">
        <v>350</v>
      </c>
      <c r="L114" s="335"/>
      <c r="M114" s="330"/>
      <c r="N114" s="330"/>
      <c r="O114" s="419" t="s">
        <v>540</v>
      </c>
      <c r="S114" s="123"/>
      <c r="T114" s="123"/>
      <c r="U114" s="123"/>
      <c r="V114" s="123"/>
      <c r="W114" s="123"/>
      <c r="X114" s="123"/>
      <c r="Y114" s="123"/>
      <c r="Z114" s="123"/>
      <c r="AA114" s="123"/>
      <c r="AB114" s="123"/>
      <c r="AC114" s="123"/>
      <c r="AD114" s="123"/>
      <c r="AE114" s="123"/>
      <c r="AF114" s="123"/>
      <c r="AG114" s="123"/>
      <c r="AH114" s="123"/>
      <c r="AI114" s="123"/>
    </row>
    <row r="115" spans="2:35" s="101" customFormat="1" ht="15.75" x14ac:dyDescent="0.3">
      <c r="B115" s="350" t="e">
        <f>VLOOKUP(C115,[1]!Companies[#Data],3,FALSE)</f>
        <v>#REF!</v>
      </c>
      <c r="C115" s="335" t="s">
        <v>574</v>
      </c>
      <c r="D115" s="335" t="s">
        <v>558</v>
      </c>
      <c r="E115" s="335" t="s">
        <v>656</v>
      </c>
      <c r="F115" s="335" t="s">
        <v>350</v>
      </c>
      <c r="G115" s="335" t="s">
        <v>350</v>
      </c>
      <c r="H115" s="335"/>
      <c r="I115" s="335" t="s">
        <v>537</v>
      </c>
      <c r="J115" s="351">
        <v>90367994.099999994</v>
      </c>
      <c r="K115" s="335" t="s">
        <v>350</v>
      </c>
      <c r="L115" s="335"/>
      <c r="M115" s="330"/>
      <c r="N115" s="330"/>
      <c r="O115" s="419" t="s">
        <v>540</v>
      </c>
      <c r="S115" s="123"/>
      <c r="T115" s="123"/>
      <c r="U115" s="123"/>
      <c r="V115" s="123"/>
      <c r="W115" s="123"/>
      <c r="X115" s="123"/>
      <c r="Y115" s="123"/>
      <c r="Z115" s="123"/>
      <c r="AA115" s="123"/>
      <c r="AB115" s="123"/>
      <c r="AC115" s="123"/>
      <c r="AD115" s="123"/>
      <c r="AE115" s="123"/>
      <c r="AF115" s="123"/>
      <c r="AG115" s="123"/>
      <c r="AH115" s="123"/>
      <c r="AI115" s="123"/>
    </row>
    <row r="116" spans="2:35" s="101" customFormat="1" ht="15.75" x14ac:dyDescent="0.3">
      <c r="B116" s="350" t="e">
        <f>VLOOKUP(C116,[1]!Companies[#Data],3,FALSE)</f>
        <v>#REF!</v>
      </c>
      <c r="C116" s="335" t="s">
        <v>576</v>
      </c>
      <c r="D116" s="335" t="s">
        <v>558</v>
      </c>
      <c r="E116" s="335" t="s">
        <v>656</v>
      </c>
      <c r="F116" s="335" t="s">
        <v>350</v>
      </c>
      <c r="G116" s="335" t="s">
        <v>350</v>
      </c>
      <c r="H116" s="335"/>
      <c r="I116" s="335" t="s">
        <v>537</v>
      </c>
      <c r="J116" s="351">
        <v>159516441</v>
      </c>
      <c r="K116" s="335" t="s">
        <v>350</v>
      </c>
      <c r="L116" s="335"/>
      <c r="M116" s="330"/>
      <c r="N116" s="330"/>
      <c r="O116" s="419" t="s">
        <v>540</v>
      </c>
      <c r="S116" s="123"/>
      <c r="T116" s="123"/>
      <c r="U116" s="123"/>
      <c r="V116" s="123"/>
      <c r="W116" s="123"/>
      <c r="X116" s="123"/>
      <c r="Y116" s="123"/>
      <c r="Z116" s="123"/>
      <c r="AA116" s="123"/>
      <c r="AB116" s="123"/>
      <c r="AC116" s="123"/>
      <c r="AD116" s="123"/>
      <c r="AE116" s="123"/>
      <c r="AF116" s="123"/>
      <c r="AG116" s="123"/>
      <c r="AH116" s="123"/>
      <c r="AI116" s="123"/>
    </row>
    <row r="117" spans="2:35" s="101" customFormat="1" ht="15.75" x14ac:dyDescent="0.3">
      <c r="B117" s="350" t="e">
        <f>VLOOKUP(C117,[1]!Companies[#Data],3,FALSE)</f>
        <v>#REF!</v>
      </c>
      <c r="C117" s="335" t="s">
        <v>577</v>
      </c>
      <c r="D117" s="335" t="s">
        <v>558</v>
      </c>
      <c r="E117" s="335" t="s">
        <v>656</v>
      </c>
      <c r="F117" s="335" t="s">
        <v>350</v>
      </c>
      <c r="G117" s="335" t="s">
        <v>350</v>
      </c>
      <c r="H117" s="335"/>
      <c r="I117" s="335" t="s">
        <v>537</v>
      </c>
      <c r="J117" s="351">
        <v>2544894</v>
      </c>
      <c r="K117" s="335" t="s">
        <v>350</v>
      </c>
      <c r="L117" s="335"/>
      <c r="M117" s="330"/>
      <c r="N117" s="330"/>
      <c r="O117" s="419" t="s">
        <v>540</v>
      </c>
      <c r="S117" s="123"/>
      <c r="T117" s="123"/>
      <c r="U117" s="123"/>
      <c r="V117" s="123"/>
      <c r="W117" s="123"/>
      <c r="X117" s="123"/>
      <c r="Y117" s="123"/>
      <c r="Z117" s="123"/>
      <c r="AA117" s="123"/>
      <c r="AB117" s="123"/>
      <c r="AC117" s="123"/>
      <c r="AD117" s="123"/>
      <c r="AE117" s="123"/>
      <c r="AF117" s="123"/>
      <c r="AG117" s="123"/>
      <c r="AH117" s="123"/>
      <c r="AI117" s="123"/>
    </row>
    <row r="118" spans="2:35" s="101" customFormat="1" ht="15.75" x14ac:dyDescent="0.3">
      <c r="B118" s="350" t="e">
        <f>VLOOKUP(C118,[1]!Companies[#Data],3,FALSE)</f>
        <v>#REF!</v>
      </c>
      <c r="C118" s="335" t="s">
        <v>583</v>
      </c>
      <c r="D118" s="335" t="s">
        <v>558</v>
      </c>
      <c r="E118" s="335" t="s">
        <v>656</v>
      </c>
      <c r="F118" s="335" t="s">
        <v>350</v>
      </c>
      <c r="G118" s="335" t="s">
        <v>350</v>
      </c>
      <c r="H118" s="335"/>
      <c r="I118" s="335" t="s">
        <v>537</v>
      </c>
      <c r="J118" s="351">
        <v>14287038</v>
      </c>
      <c r="K118" s="335" t="s">
        <v>350</v>
      </c>
      <c r="L118" s="335"/>
      <c r="M118" s="330"/>
      <c r="N118" s="330"/>
      <c r="O118" s="420" t="s">
        <v>350</v>
      </c>
      <c r="S118" s="123"/>
      <c r="T118" s="123"/>
      <c r="U118" s="123"/>
      <c r="V118" s="123"/>
      <c r="W118" s="123"/>
      <c r="X118" s="123"/>
      <c r="Y118" s="123"/>
      <c r="Z118" s="123"/>
      <c r="AA118" s="123"/>
      <c r="AB118" s="123"/>
      <c r="AC118" s="123"/>
      <c r="AD118" s="123"/>
      <c r="AE118" s="123"/>
      <c r="AF118" s="123"/>
      <c r="AG118" s="123"/>
      <c r="AH118" s="123"/>
      <c r="AI118" s="123"/>
    </row>
    <row r="119" spans="2:35" s="101" customFormat="1" ht="15.75" x14ac:dyDescent="0.3">
      <c r="B119" s="350" t="e">
        <f>VLOOKUP(C119,[1]!Companies[#Data],3,FALSE)</f>
        <v>#REF!</v>
      </c>
      <c r="C119" s="335" t="s">
        <v>578</v>
      </c>
      <c r="D119" s="335" t="s">
        <v>558</v>
      </c>
      <c r="E119" s="335" t="s">
        <v>656</v>
      </c>
      <c r="F119" s="335" t="s">
        <v>350</v>
      </c>
      <c r="G119" s="335" t="s">
        <v>350</v>
      </c>
      <c r="H119" s="335"/>
      <c r="I119" s="335" t="s">
        <v>537</v>
      </c>
      <c r="J119" s="351">
        <v>6348150</v>
      </c>
      <c r="K119" s="335" t="s">
        <v>350</v>
      </c>
      <c r="L119" s="335"/>
      <c r="M119" s="330"/>
      <c r="N119" s="330"/>
      <c r="O119" s="419" t="s">
        <v>540</v>
      </c>
      <c r="S119" s="123"/>
      <c r="T119" s="123"/>
      <c r="U119" s="123"/>
      <c r="V119" s="123"/>
      <c r="W119" s="123"/>
      <c r="X119" s="123"/>
      <c r="Y119" s="123"/>
      <c r="Z119" s="123"/>
      <c r="AA119" s="123"/>
      <c r="AB119" s="123"/>
      <c r="AC119" s="123"/>
      <c r="AD119" s="123"/>
      <c r="AE119" s="123"/>
      <c r="AF119" s="123"/>
      <c r="AG119" s="123"/>
      <c r="AH119" s="123"/>
      <c r="AI119" s="123"/>
    </row>
    <row r="120" spans="2:35" s="101" customFormat="1" ht="15.75" x14ac:dyDescent="0.3">
      <c r="B120" s="350" t="e">
        <f>VLOOKUP(C120,[1]!Companies[#Data],3,FALSE)</f>
        <v>#REF!</v>
      </c>
      <c r="C120" s="335" t="s">
        <v>579</v>
      </c>
      <c r="D120" s="335" t="s">
        <v>558</v>
      </c>
      <c r="E120" s="335" t="s">
        <v>656</v>
      </c>
      <c r="F120" s="335" t="s">
        <v>350</v>
      </c>
      <c r="G120" s="335" t="s">
        <v>350</v>
      </c>
      <c r="H120" s="335"/>
      <c r="I120" s="335" t="s">
        <v>537</v>
      </c>
      <c r="J120" s="351">
        <v>127169</v>
      </c>
      <c r="K120" s="335" t="s">
        <v>350</v>
      </c>
      <c r="L120" s="335"/>
      <c r="M120" s="330"/>
      <c r="N120" s="330"/>
      <c r="O120" s="419" t="s">
        <v>540</v>
      </c>
      <c r="S120" s="123"/>
      <c r="T120" s="123"/>
      <c r="U120" s="123"/>
      <c r="V120" s="123"/>
      <c r="W120" s="123"/>
      <c r="X120" s="123"/>
      <c r="Y120" s="123"/>
      <c r="Z120" s="123"/>
      <c r="AA120" s="123"/>
      <c r="AB120" s="123"/>
      <c r="AC120" s="123"/>
      <c r="AD120" s="123"/>
      <c r="AE120" s="123"/>
      <c r="AF120" s="123"/>
      <c r="AG120" s="123"/>
      <c r="AH120" s="123"/>
      <c r="AI120" s="123"/>
    </row>
    <row r="121" spans="2:35" s="101" customFormat="1" ht="15.75" x14ac:dyDescent="0.3">
      <c r="B121" s="350" t="e">
        <f>VLOOKUP(C121,[1]!Companies[#Data],3,FALSE)</f>
        <v>#REF!</v>
      </c>
      <c r="C121" s="335" t="s">
        <v>584</v>
      </c>
      <c r="D121" s="335" t="s">
        <v>558</v>
      </c>
      <c r="E121" s="335" t="s">
        <v>656</v>
      </c>
      <c r="F121" s="335" t="s">
        <v>350</v>
      </c>
      <c r="G121" s="335" t="s">
        <v>350</v>
      </c>
      <c r="H121" s="335"/>
      <c r="I121" s="335" t="s">
        <v>537</v>
      </c>
      <c r="J121" s="351">
        <v>2476487</v>
      </c>
      <c r="K121" s="335" t="s">
        <v>350</v>
      </c>
      <c r="L121" s="335"/>
      <c r="M121" s="330"/>
      <c r="N121" s="330"/>
      <c r="O121" s="419" t="s">
        <v>540</v>
      </c>
      <c r="S121" s="123"/>
      <c r="T121" s="123"/>
      <c r="U121" s="123"/>
      <c r="V121" s="123"/>
      <c r="W121" s="123"/>
      <c r="X121" s="123"/>
      <c r="Y121" s="123"/>
      <c r="Z121" s="123"/>
      <c r="AA121" s="123"/>
      <c r="AB121" s="123"/>
      <c r="AC121" s="123"/>
      <c r="AD121" s="123"/>
      <c r="AE121" s="123"/>
      <c r="AF121" s="123"/>
      <c r="AG121" s="123"/>
      <c r="AH121" s="123"/>
      <c r="AI121" s="123"/>
    </row>
    <row r="122" spans="2:35" s="101" customFormat="1" ht="15.75" x14ac:dyDescent="0.3">
      <c r="B122" s="350" t="e">
        <f>VLOOKUP(C122,[1]!Companies[#Data],3,FALSE)</f>
        <v>#REF!</v>
      </c>
      <c r="C122" s="335" t="s">
        <v>580</v>
      </c>
      <c r="D122" s="335" t="s">
        <v>558</v>
      </c>
      <c r="E122" s="335" t="s">
        <v>656</v>
      </c>
      <c r="F122" s="335" t="s">
        <v>350</v>
      </c>
      <c r="G122" s="335" t="s">
        <v>350</v>
      </c>
      <c r="H122" s="335"/>
      <c r="I122" s="335" t="s">
        <v>537</v>
      </c>
      <c r="J122" s="351">
        <v>5294014</v>
      </c>
      <c r="K122" s="335" t="s">
        <v>350</v>
      </c>
      <c r="L122" s="335"/>
      <c r="M122" s="330"/>
      <c r="N122" s="330"/>
      <c r="O122" s="419" t="s">
        <v>540</v>
      </c>
      <c r="S122" s="123"/>
      <c r="T122" s="123"/>
      <c r="U122" s="123"/>
      <c r="V122" s="123"/>
      <c r="W122" s="123"/>
      <c r="X122" s="123"/>
      <c r="Y122" s="123"/>
      <c r="Z122" s="123"/>
      <c r="AA122" s="123"/>
      <c r="AB122" s="123"/>
      <c r="AC122" s="123"/>
      <c r="AD122" s="123"/>
      <c r="AE122" s="123"/>
      <c r="AF122" s="123"/>
      <c r="AG122" s="123"/>
      <c r="AH122" s="123"/>
      <c r="AI122" s="123"/>
    </row>
    <row r="123" spans="2:35" s="101" customFormat="1" ht="15.75" x14ac:dyDescent="0.3">
      <c r="B123" s="350" t="e">
        <f>VLOOKUP(C123,[1]!Companies[#Data],3,FALSE)</f>
        <v>#REF!</v>
      </c>
      <c r="C123" s="335" t="s">
        <v>581</v>
      </c>
      <c r="D123" s="335" t="s">
        <v>558</v>
      </c>
      <c r="E123" s="335" t="s">
        <v>656</v>
      </c>
      <c r="F123" s="335" t="s">
        <v>350</v>
      </c>
      <c r="G123" s="335" t="s">
        <v>350</v>
      </c>
      <c r="H123" s="335"/>
      <c r="I123" s="335" t="s">
        <v>537</v>
      </c>
      <c r="J123" s="352">
        <v>4837014</v>
      </c>
      <c r="K123" s="335" t="s">
        <v>350</v>
      </c>
      <c r="L123" s="335"/>
      <c r="M123" s="330"/>
      <c r="N123" s="330"/>
      <c r="O123" s="419" t="s">
        <v>540</v>
      </c>
      <c r="S123" s="123"/>
      <c r="T123" s="123"/>
      <c r="U123" s="123"/>
      <c r="V123" s="123"/>
      <c r="W123" s="123"/>
      <c r="X123" s="123"/>
      <c r="Y123" s="123"/>
      <c r="Z123" s="123"/>
      <c r="AA123" s="123"/>
      <c r="AB123" s="123"/>
      <c r="AC123" s="123"/>
      <c r="AD123" s="123"/>
      <c r="AE123" s="123"/>
      <c r="AF123" s="123"/>
      <c r="AG123" s="123"/>
      <c r="AH123" s="123"/>
      <c r="AI123" s="123"/>
    </row>
    <row r="124" spans="2:35" s="101" customFormat="1" ht="15.75" x14ac:dyDescent="0.3">
      <c r="B124" s="350" t="e">
        <f>VLOOKUP(C124,[1]!Companies[#Data],3,FALSE)</f>
        <v>#REF!</v>
      </c>
      <c r="C124" s="335" t="s">
        <v>582</v>
      </c>
      <c r="D124" s="335" t="s">
        <v>558</v>
      </c>
      <c r="E124" s="335" t="s">
        <v>656</v>
      </c>
      <c r="F124" s="335" t="s">
        <v>350</v>
      </c>
      <c r="G124" s="335" t="s">
        <v>350</v>
      </c>
      <c r="H124" s="335"/>
      <c r="I124" s="335" t="s">
        <v>537</v>
      </c>
      <c r="J124" s="352">
        <v>9773706</v>
      </c>
      <c r="K124" s="335" t="s">
        <v>350</v>
      </c>
      <c r="L124" s="335"/>
      <c r="M124" s="330"/>
      <c r="N124" s="330"/>
      <c r="O124" s="419" t="s">
        <v>540</v>
      </c>
      <c r="S124" s="123"/>
      <c r="T124" s="123"/>
      <c r="U124" s="123"/>
      <c r="V124" s="123"/>
      <c r="W124" s="123"/>
      <c r="X124" s="123"/>
      <c r="Y124" s="123"/>
      <c r="Z124" s="123"/>
      <c r="AA124" s="123"/>
      <c r="AB124" s="123"/>
      <c r="AC124" s="123"/>
      <c r="AD124" s="123"/>
      <c r="AE124" s="123"/>
      <c r="AF124" s="123"/>
      <c r="AG124" s="123"/>
      <c r="AH124" s="123"/>
      <c r="AI124" s="123"/>
    </row>
    <row r="125" spans="2:35" s="101" customFormat="1" ht="15.75" x14ac:dyDescent="0.3">
      <c r="B125" s="350" t="e">
        <f>VLOOKUP(C125,[1]!Companies[#Data],3,FALSE)</f>
        <v>#REF!</v>
      </c>
      <c r="C125" s="335" t="s">
        <v>570</v>
      </c>
      <c r="D125" s="335" t="s">
        <v>558</v>
      </c>
      <c r="E125" s="335" t="s">
        <v>653</v>
      </c>
      <c r="F125" s="335" t="s">
        <v>62</v>
      </c>
      <c r="G125" s="335" t="s">
        <v>62</v>
      </c>
      <c r="H125" s="335" t="s">
        <v>672</v>
      </c>
      <c r="I125" s="335" t="s">
        <v>537</v>
      </c>
      <c r="J125" s="351">
        <v>1327472854.8299999</v>
      </c>
      <c r="K125" s="335" t="s">
        <v>350</v>
      </c>
      <c r="L125" s="335"/>
      <c r="M125" s="330"/>
      <c r="N125" s="330"/>
      <c r="O125" s="419" t="s">
        <v>540</v>
      </c>
      <c r="S125" s="123"/>
      <c r="T125" s="123"/>
      <c r="U125" s="123"/>
      <c r="V125" s="123"/>
      <c r="W125" s="123"/>
      <c r="X125" s="123"/>
      <c r="Y125" s="123"/>
      <c r="Z125" s="123"/>
      <c r="AA125" s="123"/>
      <c r="AB125" s="123"/>
      <c r="AC125" s="123"/>
      <c r="AD125" s="123"/>
      <c r="AE125" s="123"/>
      <c r="AF125" s="123"/>
      <c r="AG125" s="123"/>
      <c r="AH125" s="123"/>
      <c r="AI125" s="123"/>
    </row>
    <row r="126" spans="2:35" s="101" customFormat="1" ht="15.75" x14ac:dyDescent="0.3">
      <c r="B126" s="350" t="e">
        <f>VLOOKUP(C126,[1]!Companies[#Data],3,FALSE)</f>
        <v>#REF!</v>
      </c>
      <c r="C126" s="335" t="s">
        <v>571</v>
      </c>
      <c r="D126" s="335" t="s">
        <v>558</v>
      </c>
      <c r="E126" s="335" t="s">
        <v>653</v>
      </c>
      <c r="F126" s="335" t="s">
        <v>62</v>
      </c>
      <c r="G126" s="335" t="s">
        <v>350</v>
      </c>
      <c r="H126" s="335"/>
      <c r="I126" s="335" t="s">
        <v>537</v>
      </c>
      <c r="J126" s="345">
        <v>301298123.80000001</v>
      </c>
      <c r="K126" s="335" t="s">
        <v>350</v>
      </c>
      <c r="L126" s="335"/>
      <c r="M126" s="330"/>
      <c r="N126" s="330"/>
      <c r="O126" s="419" t="s">
        <v>540</v>
      </c>
      <c r="S126" s="123"/>
      <c r="T126" s="123"/>
      <c r="U126" s="123"/>
      <c r="V126" s="123"/>
      <c r="W126" s="123"/>
      <c r="X126" s="123"/>
      <c r="Y126" s="123"/>
      <c r="Z126" s="123"/>
      <c r="AA126" s="123"/>
      <c r="AB126" s="123"/>
      <c r="AC126" s="123"/>
      <c r="AD126" s="123"/>
      <c r="AE126" s="123"/>
      <c r="AF126" s="123"/>
      <c r="AG126" s="123"/>
      <c r="AH126" s="123"/>
      <c r="AI126" s="123"/>
    </row>
    <row r="127" spans="2:35" s="101" customFormat="1" ht="15.75" x14ac:dyDescent="0.3">
      <c r="B127" s="350" t="e">
        <f>VLOOKUP(C127,[1]!Companies[#Data],3,FALSE)</f>
        <v>#REF!</v>
      </c>
      <c r="C127" s="335" t="s">
        <v>572</v>
      </c>
      <c r="D127" s="335" t="s">
        <v>558</v>
      </c>
      <c r="E127" s="335" t="s">
        <v>653</v>
      </c>
      <c r="F127" s="335" t="s">
        <v>62</v>
      </c>
      <c r="G127" s="335" t="s">
        <v>350</v>
      </c>
      <c r="H127" s="335"/>
      <c r="I127" s="335" t="s">
        <v>537</v>
      </c>
      <c r="J127" s="351">
        <v>421938732.32000005</v>
      </c>
      <c r="K127" s="335" t="s">
        <v>350</v>
      </c>
      <c r="L127" s="335"/>
      <c r="M127" s="330"/>
      <c r="N127" s="330"/>
      <c r="O127" s="419" t="s">
        <v>540</v>
      </c>
      <c r="S127" s="123"/>
      <c r="T127" s="123"/>
      <c r="U127" s="123"/>
      <c r="V127" s="123"/>
      <c r="W127" s="123"/>
      <c r="X127" s="123"/>
      <c r="Y127" s="123"/>
      <c r="Z127" s="123"/>
      <c r="AA127" s="123"/>
      <c r="AB127" s="123"/>
      <c r="AC127" s="123"/>
      <c r="AD127" s="123"/>
      <c r="AE127" s="123"/>
      <c r="AF127" s="123"/>
      <c r="AG127" s="123"/>
      <c r="AH127" s="123"/>
      <c r="AI127" s="123"/>
    </row>
    <row r="128" spans="2:35" s="101" customFormat="1" ht="15.75" x14ac:dyDescent="0.3">
      <c r="B128" s="350" t="e">
        <f>VLOOKUP(C128,[1]!Companies[#Data],3,FALSE)</f>
        <v>#REF!</v>
      </c>
      <c r="C128" s="335" t="s">
        <v>575</v>
      </c>
      <c r="D128" s="335" t="s">
        <v>558</v>
      </c>
      <c r="E128" s="335" t="s">
        <v>653</v>
      </c>
      <c r="F128" s="335" t="s">
        <v>62</v>
      </c>
      <c r="G128" s="335" t="s">
        <v>350</v>
      </c>
      <c r="H128" s="335"/>
      <c r="I128" s="335" t="s">
        <v>537</v>
      </c>
      <c r="J128" s="351">
        <v>147915054.06999999</v>
      </c>
      <c r="K128" s="335" t="s">
        <v>350</v>
      </c>
      <c r="L128" s="335"/>
      <c r="M128" s="330"/>
      <c r="N128" s="330"/>
      <c r="O128" s="419" t="s">
        <v>540</v>
      </c>
      <c r="S128" s="123"/>
      <c r="T128" s="123"/>
      <c r="U128" s="123"/>
      <c r="V128" s="123"/>
      <c r="W128" s="123"/>
      <c r="X128" s="123"/>
      <c r="Y128" s="123"/>
      <c r="Z128" s="123"/>
      <c r="AA128" s="123"/>
      <c r="AB128" s="123"/>
      <c r="AC128" s="123"/>
      <c r="AD128" s="123"/>
      <c r="AE128" s="123"/>
      <c r="AF128" s="123"/>
      <c r="AG128" s="123"/>
      <c r="AH128" s="123"/>
      <c r="AI128" s="123"/>
    </row>
    <row r="129" spans="2:35" s="101" customFormat="1" ht="15.75" x14ac:dyDescent="0.3">
      <c r="B129" s="350" t="e">
        <f>VLOOKUP(C129,[1]!Companies[#Data],3,FALSE)</f>
        <v>#REF!</v>
      </c>
      <c r="C129" s="335" t="s">
        <v>573</v>
      </c>
      <c r="D129" s="335" t="s">
        <v>558</v>
      </c>
      <c r="E129" s="335" t="s">
        <v>653</v>
      </c>
      <c r="F129" s="335" t="s">
        <v>62</v>
      </c>
      <c r="G129" s="335" t="s">
        <v>62</v>
      </c>
      <c r="H129" s="335" t="s">
        <v>687</v>
      </c>
      <c r="I129" s="335" t="s">
        <v>537</v>
      </c>
      <c r="J129" s="351">
        <v>1109857319.6700001</v>
      </c>
      <c r="K129" s="335" t="s">
        <v>350</v>
      </c>
      <c r="L129" s="335"/>
      <c r="M129" s="330"/>
      <c r="N129" s="330"/>
      <c r="O129" s="419" t="s">
        <v>540</v>
      </c>
      <c r="S129" s="123"/>
      <c r="T129" s="123"/>
      <c r="U129" s="123"/>
      <c r="V129" s="123"/>
      <c r="W129" s="123"/>
      <c r="X129" s="123"/>
      <c r="Y129" s="123"/>
      <c r="Z129" s="123"/>
      <c r="AA129" s="123"/>
      <c r="AB129" s="123"/>
      <c r="AC129" s="123"/>
      <c r="AD129" s="123"/>
      <c r="AE129" s="123"/>
      <c r="AF129" s="123"/>
      <c r="AG129" s="123"/>
      <c r="AH129" s="123"/>
      <c r="AI129" s="123"/>
    </row>
    <row r="130" spans="2:35" s="101" customFormat="1" ht="15.75" x14ac:dyDescent="0.3">
      <c r="B130" s="350" t="e">
        <f>VLOOKUP(C130,[1]!Companies[#Data],3,FALSE)</f>
        <v>#REF!</v>
      </c>
      <c r="C130" s="335" t="s">
        <v>576</v>
      </c>
      <c r="D130" s="335" t="s">
        <v>558</v>
      </c>
      <c r="E130" s="335" t="s">
        <v>653</v>
      </c>
      <c r="F130" s="335" t="s">
        <v>62</v>
      </c>
      <c r="G130" s="335" t="s">
        <v>62</v>
      </c>
      <c r="H130" s="335" t="s">
        <v>630</v>
      </c>
      <c r="I130" s="335" t="s">
        <v>537</v>
      </c>
      <c r="J130" s="351">
        <v>52359725.120000005</v>
      </c>
      <c r="K130" s="335" t="s">
        <v>350</v>
      </c>
      <c r="L130" s="335"/>
      <c r="M130" s="330"/>
      <c r="N130" s="330"/>
      <c r="O130" s="419" t="s">
        <v>540</v>
      </c>
      <c r="S130" s="123"/>
      <c r="T130" s="123"/>
      <c r="U130" s="123"/>
      <c r="V130" s="123"/>
      <c r="W130" s="123"/>
      <c r="X130" s="123"/>
      <c r="Y130" s="123"/>
      <c r="Z130" s="123"/>
      <c r="AA130" s="123"/>
      <c r="AB130" s="123"/>
      <c r="AC130" s="123"/>
      <c r="AD130" s="123"/>
      <c r="AE130" s="123"/>
      <c r="AF130" s="123"/>
      <c r="AG130" s="123"/>
      <c r="AH130" s="123"/>
      <c r="AI130" s="123"/>
    </row>
    <row r="131" spans="2:35" s="101" customFormat="1" ht="15.75" x14ac:dyDescent="0.3">
      <c r="B131" s="350" t="e">
        <f>VLOOKUP(C131,[1]!Companies[#Data],3,FALSE)</f>
        <v>#REF!</v>
      </c>
      <c r="C131" s="335" t="s">
        <v>577</v>
      </c>
      <c r="D131" s="335" t="s">
        <v>558</v>
      </c>
      <c r="E131" s="335" t="s">
        <v>653</v>
      </c>
      <c r="F131" s="335" t="s">
        <v>62</v>
      </c>
      <c r="G131" s="335" t="s">
        <v>350</v>
      </c>
      <c r="H131" s="335" t="s">
        <v>671</v>
      </c>
      <c r="I131" s="335" t="s">
        <v>537</v>
      </c>
      <c r="J131" s="351">
        <v>31719344.920000002</v>
      </c>
      <c r="K131" s="335" t="s">
        <v>350</v>
      </c>
      <c r="L131" s="335"/>
      <c r="M131" s="330"/>
      <c r="N131" s="330"/>
      <c r="O131" s="419" t="s">
        <v>540</v>
      </c>
      <c r="S131" s="123"/>
      <c r="T131" s="123"/>
      <c r="U131" s="123"/>
      <c r="V131" s="123"/>
      <c r="W131" s="123"/>
      <c r="X131" s="123"/>
      <c r="Y131" s="123"/>
      <c r="Z131" s="123"/>
      <c r="AA131" s="123"/>
      <c r="AB131" s="123"/>
      <c r="AC131" s="123"/>
      <c r="AD131" s="123"/>
      <c r="AE131" s="123"/>
      <c r="AF131" s="123"/>
      <c r="AG131" s="123"/>
      <c r="AH131" s="123"/>
      <c r="AI131" s="123"/>
    </row>
    <row r="132" spans="2:35" s="101" customFormat="1" ht="15.75" x14ac:dyDescent="0.3">
      <c r="B132" s="350" t="e">
        <f>VLOOKUP(C132,[1]!Companies[#Data],3,FALSE)</f>
        <v>#REF!</v>
      </c>
      <c r="C132" s="335" t="s">
        <v>583</v>
      </c>
      <c r="D132" s="335" t="s">
        <v>558</v>
      </c>
      <c r="E132" s="335" t="s">
        <v>653</v>
      </c>
      <c r="F132" s="335" t="s">
        <v>62</v>
      </c>
      <c r="G132" s="335" t="s">
        <v>62</v>
      </c>
      <c r="H132" s="335" t="s">
        <v>625</v>
      </c>
      <c r="I132" s="335" t="s">
        <v>537</v>
      </c>
      <c r="J132" s="351">
        <v>176243274.97</v>
      </c>
      <c r="K132" s="335" t="s">
        <v>350</v>
      </c>
      <c r="L132" s="335"/>
      <c r="M132" s="330"/>
      <c r="N132" s="330"/>
      <c r="O132" s="420" t="s">
        <v>350</v>
      </c>
      <c r="S132" s="123"/>
      <c r="T132" s="123"/>
      <c r="U132" s="123"/>
      <c r="V132" s="123"/>
      <c r="W132" s="123"/>
      <c r="X132" s="123"/>
      <c r="Y132" s="123"/>
      <c r="Z132" s="123"/>
      <c r="AA132" s="123"/>
      <c r="AB132" s="123"/>
      <c r="AC132" s="123"/>
      <c r="AD132" s="123"/>
      <c r="AE132" s="123"/>
      <c r="AF132" s="123"/>
      <c r="AG132" s="123"/>
      <c r="AH132" s="123"/>
      <c r="AI132" s="123"/>
    </row>
    <row r="133" spans="2:35" s="101" customFormat="1" ht="15.75" x14ac:dyDescent="0.3">
      <c r="B133" s="350" t="e">
        <f>VLOOKUP(C133,[1]!Companies[#Data],3,FALSE)</f>
        <v>#REF!</v>
      </c>
      <c r="C133" s="335" t="s">
        <v>578</v>
      </c>
      <c r="D133" s="335" t="s">
        <v>558</v>
      </c>
      <c r="E133" s="335" t="s">
        <v>653</v>
      </c>
      <c r="F133" s="335" t="s">
        <v>62</v>
      </c>
      <c r="G133" s="335" t="s">
        <v>62</v>
      </c>
      <c r="H133" s="335" t="s">
        <v>704</v>
      </c>
      <c r="I133" s="335" t="s">
        <v>537</v>
      </c>
      <c r="J133" s="351">
        <v>99459227.060000002</v>
      </c>
      <c r="K133" s="335" t="s">
        <v>350</v>
      </c>
      <c r="L133" s="335"/>
      <c r="M133" s="330"/>
      <c r="N133" s="330"/>
      <c r="O133" s="419" t="s">
        <v>540</v>
      </c>
      <c r="S133" s="123"/>
      <c r="T133" s="123"/>
      <c r="U133" s="123"/>
      <c r="V133" s="123"/>
      <c r="W133" s="123"/>
      <c r="X133" s="123"/>
      <c r="Y133" s="123"/>
      <c r="Z133" s="123"/>
      <c r="AA133" s="123"/>
      <c r="AB133" s="123"/>
      <c r="AC133" s="123"/>
      <c r="AD133" s="123"/>
      <c r="AE133" s="123"/>
      <c r="AF133" s="123"/>
      <c r="AG133" s="123"/>
      <c r="AH133" s="123"/>
      <c r="AI133" s="123"/>
    </row>
    <row r="134" spans="2:35" s="101" customFormat="1" ht="15.75" x14ac:dyDescent="0.3">
      <c r="B134" s="350" t="e">
        <f>VLOOKUP(C134,[1]!Companies[#Data],3,FALSE)</f>
        <v>#REF!</v>
      </c>
      <c r="C134" s="335" t="s">
        <v>579</v>
      </c>
      <c r="D134" s="335" t="s">
        <v>558</v>
      </c>
      <c r="E134" s="335" t="s">
        <v>653</v>
      </c>
      <c r="F134" s="335" t="s">
        <v>350</v>
      </c>
      <c r="G134" s="335" t="s">
        <v>350</v>
      </c>
      <c r="H134" s="335"/>
      <c r="I134" s="335" t="s">
        <v>537</v>
      </c>
      <c r="J134" s="351">
        <v>66034073.699999996</v>
      </c>
      <c r="K134" s="335" t="s">
        <v>350</v>
      </c>
      <c r="L134" s="335"/>
      <c r="M134" s="330"/>
      <c r="N134" s="330"/>
      <c r="O134" s="419" t="s">
        <v>540</v>
      </c>
      <c r="S134" s="123"/>
      <c r="T134" s="123"/>
      <c r="U134" s="123"/>
      <c r="V134" s="123"/>
      <c r="W134" s="123"/>
      <c r="X134" s="123"/>
      <c r="Y134" s="123"/>
      <c r="Z134" s="123"/>
      <c r="AA134" s="123"/>
      <c r="AB134" s="123"/>
      <c r="AC134" s="123"/>
      <c r="AD134" s="123"/>
      <c r="AE134" s="123"/>
      <c r="AF134" s="123"/>
      <c r="AG134" s="123"/>
      <c r="AH134" s="123"/>
      <c r="AI134" s="123"/>
    </row>
    <row r="135" spans="2:35" s="101" customFormat="1" ht="15.75" x14ac:dyDescent="0.3">
      <c r="B135" s="350" t="e">
        <f>VLOOKUP(C135,[1]!Companies[#Data],3,FALSE)</f>
        <v>#REF!</v>
      </c>
      <c r="C135" s="335" t="s">
        <v>584</v>
      </c>
      <c r="D135" s="335" t="s">
        <v>558</v>
      </c>
      <c r="E135" s="335" t="s">
        <v>653</v>
      </c>
      <c r="F135" s="335" t="s">
        <v>62</v>
      </c>
      <c r="G135" s="335" t="s">
        <v>350</v>
      </c>
      <c r="H135" s="335"/>
      <c r="I135" s="335" t="s">
        <v>537</v>
      </c>
      <c r="J135" s="351">
        <v>44012548.049999997</v>
      </c>
      <c r="K135" s="335" t="s">
        <v>350</v>
      </c>
      <c r="L135" s="335"/>
      <c r="M135" s="330"/>
      <c r="N135" s="330"/>
      <c r="O135" s="419" t="s">
        <v>540</v>
      </c>
      <c r="S135" s="123"/>
      <c r="T135" s="123"/>
      <c r="U135" s="123"/>
      <c r="V135" s="123"/>
      <c r="W135" s="123"/>
      <c r="X135" s="123"/>
      <c r="Y135" s="123"/>
      <c r="Z135" s="123"/>
      <c r="AA135" s="123"/>
      <c r="AB135" s="123"/>
      <c r="AC135" s="123"/>
      <c r="AD135" s="123"/>
      <c r="AE135" s="123"/>
      <c r="AF135" s="123"/>
      <c r="AG135" s="123"/>
      <c r="AH135" s="123"/>
      <c r="AI135" s="123"/>
    </row>
    <row r="136" spans="2:35" s="101" customFormat="1" ht="15.75" x14ac:dyDescent="0.3">
      <c r="B136" s="350" t="e">
        <f>VLOOKUP(C136,[1]!Companies[#Data],3,FALSE)</f>
        <v>#REF!</v>
      </c>
      <c r="C136" s="335" t="s">
        <v>580</v>
      </c>
      <c r="D136" s="335" t="s">
        <v>558</v>
      </c>
      <c r="E136" s="335" t="s">
        <v>653</v>
      </c>
      <c r="F136" s="335" t="s">
        <v>62</v>
      </c>
      <c r="G136" s="335" t="s">
        <v>350</v>
      </c>
      <c r="H136" s="335"/>
      <c r="I136" s="335" t="s">
        <v>537</v>
      </c>
      <c r="J136" s="351">
        <v>5368425.18</v>
      </c>
      <c r="K136" s="335" t="s">
        <v>350</v>
      </c>
      <c r="L136" s="335"/>
      <c r="M136" s="330"/>
      <c r="N136" s="330"/>
      <c r="O136" s="419" t="s">
        <v>540</v>
      </c>
      <c r="S136" s="123"/>
      <c r="T136" s="123"/>
      <c r="U136" s="123"/>
      <c r="V136" s="123"/>
      <c r="W136" s="123"/>
      <c r="X136" s="123"/>
      <c r="Y136" s="123"/>
      <c r="Z136" s="123"/>
      <c r="AA136" s="123"/>
      <c r="AB136" s="123"/>
      <c r="AC136" s="123"/>
      <c r="AD136" s="123"/>
      <c r="AE136" s="123"/>
      <c r="AF136" s="123"/>
      <c r="AG136" s="123"/>
      <c r="AH136" s="123"/>
      <c r="AI136" s="123"/>
    </row>
    <row r="137" spans="2:35" s="101" customFormat="1" ht="15.75" x14ac:dyDescent="0.3">
      <c r="B137" s="350" t="e">
        <f>VLOOKUP(C137,[1]!Companies[#Data],3,FALSE)</f>
        <v>#REF!</v>
      </c>
      <c r="C137" s="335" t="s">
        <v>581</v>
      </c>
      <c r="D137" s="335" t="s">
        <v>558</v>
      </c>
      <c r="E137" s="335" t="s">
        <v>653</v>
      </c>
      <c r="F137" s="335" t="s">
        <v>62</v>
      </c>
      <c r="G137" s="335" t="s">
        <v>62</v>
      </c>
      <c r="H137" s="335" t="s">
        <v>705</v>
      </c>
      <c r="I137" s="335" t="s">
        <v>537</v>
      </c>
      <c r="J137" s="352">
        <v>3747340.6799999997</v>
      </c>
      <c r="K137" s="335" t="s">
        <v>350</v>
      </c>
      <c r="L137" s="335"/>
      <c r="M137" s="330"/>
      <c r="N137" s="330"/>
      <c r="O137" s="419" t="s">
        <v>540</v>
      </c>
      <c r="S137" s="123"/>
      <c r="T137" s="123"/>
      <c r="U137" s="123"/>
      <c r="V137" s="123"/>
      <c r="W137" s="123"/>
      <c r="X137" s="123"/>
      <c r="Y137" s="123"/>
      <c r="Z137" s="123"/>
      <c r="AA137" s="123"/>
      <c r="AB137" s="123"/>
      <c r="AC137" s="123"/>
      <c r="AD137" s="123"/>
      <c r="AE137" s="123"/>
      <c r="AF137" s="123"/>
      <c r="AG137" s="123"/>
      <c r="AH137" s="123"/>
      <c r="AI137" s="123"/>
    </row>
    <row r="138" spans="2:35" s="101" customFormat="1" ht="15.75" x14ac:dyDescent="0.3">
      <c r="B138" s="350" t="e">
        <f>VLOOKUP(C138,[1]!Companies[#Data],3,FALSE)</f>
        <v>#REF!</v>
      </c>
      <c r="C138" s="335" t="s">
        <v>582</v>
      </c>
      <c r="D138" s="335" t="s">
        <v>558</v>
      </c>
      <c r="E138" s="335" t="s">
        <v>653</v>
      </c>
      <c r="F138" s="335" t="s">
        <v>62</v>
      </c>
      <c r="G138" s="335" t="s">
        <v>350</v>
      </c>
      <c r="H138" s="335"/>
      <c r="I138" s="335" t="s">
        <v>537</v>
      </c>
      <c r="J138" s="352">
        <v>279998745.44999999</v>
      </c>
      <c r="K138" s="335" t="s">
        <v>350</v>
      </c>
      <c r="L138" s="335"/>
      <c r="M138" s="330"/>
      <c r="N138" s="330"/>
      <c r="O138" s="419" t="s">
        <v>540</v>
      </c>
      <c r="S138" s="123"/>
      <c r="T138" s="123"/>
      <c r="U138" s="123"/>
      <c r="V138" s="123"/>
      <c r="W138" s="123"/>
      <c r="X138" s="123"/>
      <c r="Y138" s="123"/>
      <c r="Z138" s="123"/>
      <c r="AA138" s="123"/>
      <c r="AB138" s="123"/>
      <c r="AC138" s="123"/>
      <c r="AD138" s="123"/>
      <c r="AE138" s="123"/>
      <c r="AF138" s="123"/>
      <c r="AG138" s="123"/>
      <c r="AH138" s="123"/>
      <c r="AI138" s="123"/>
    </row>
    <row r="139" spans="2:35" s="101" customFormat="1" ht="15.75" x14ac:dyDescent="0.3">
      <c r="B139" s="350" t="e">
        <f>VLOOKUP(C139,[1]!Companies[#Data],3,FALSE)</f>
        <v>#REF!</v>
      </c>
      <c r="C139" s="335" t="s">
        <v>579</v>
      </c>
      <c r="D139" s="335" t="s">
        <v>561</v>
      </c>
      <c r="E139" s="335" t="s">
        <v>706</v>
      </c>
      <c r="F139" s="335" t="s">
        <v>62</v>
      </c>
      <c r="G139" s="335" t="s">
        <v>350</v>
      </c>
      <c r="H139" s="335"/>
      <c r="I139" s="335" t="s">
        <v>537</v>
      </c>
      <c r="J139" s="351">
        <v>600</v>
      </c>
      <c r="K139" s="335" t="s">
        <v>350</v>
      </c>
      <c r="L139" s="335"/>
      <c r="M139" s="330"/>
      <c r="N139" s="330"/>
      <c r="O139" s="419" t="s">
        <v>540</v>
      </c>
      <c r="S139" s="123"/>
      <c r="T139" s="123"/>
      <c r="U139" s="123"/>
      <c r="V139" s="123"/>
      <c r="W139" s="123"/>
      <c r="X139" s="123"/>
      <c r="Y139" s="123"/>
      <c r="Z139" s="123"/>
      <c r="AA139" s="123"/>
      <c r="AB139" s="123"/>
      <c r="AC139" s="123"/>
      <c r="AD139" s="123"/>
      <c r="AE139" s="123"/>
      <c r="AF139" s="123"/>
      <c r="AG139" s="123"/>
      <c r="AH139" s="123"/>
      <c r="AI139" s="123"/>
    </row>
    <row r="140" spans="2:35" s="101" customFormat="1" ht="15.75" x14ac:dyDescent="0.3">
      <c r="B140" s="350" t="e">
        <f>VLOOKUP(C140,[1]!Companies[#Data],3,FALSE)</f>
        <v>#REF!</v>
      </c>
      <c r="C140" s="335" t="s">
        <v>570</v>
      </c>
      <c r="D140" s="335" t="s">
        <v>558</v>
      </c>
      <c r="E140" s="335" t="s">
        <v>660</v>
      </c>
      <c r="F140" s="335" t="s">
        <v>350</v>
      </c>
      <c r="G140" s="335" t="s">
        <v>350</v>
      </c>
      <c r="H140" s="335"/>
      <c r="I140" s="335" t="s">
        <v>537</v>
      </c>
      <c r="J140" s="351">
        <v>1725</v>
      </c>
      <c r="K140" s="335" t="s">
        <v>350</v>
      </c>
      <c r="L140" s="335"/>
      <c r="M140" s="330"/>
      <c r="N140" s="330"/>
      <c r="O140" s="419" t="s">
        <v>540</v>
      </c>
      <c r="S140" s="123"/>
      <c r="T140" s="123"/>
      <c r="U140" s="123"/>
      <c r="V140" s="123"/>
      <c r="W140" s="123"/>
      <c r="X140" s="123"/>
      <c r="Y140" s="123"/>
      <c r="Z140" s="123"/>
      <c r="AA140" s="123"/>
      <c r="AB140" s="123"/>
      <c r="AC140" s="123"/>
      <c r="AD140" s="123"/>
      <c r="AE140" s="123"/>
      <c r="AF140" s="123"/>
      <c r="AG140" s="123"/>
      <c r="AH140" s="123"/>
      <c r="AI140" s="123"/>
    </row>
    <row r="141" spans="2:35" s="101" customFormat="1" ht="15.75" x14ac:dyDescent="0.3">
      <c r="B141" s="350" t="e">
        <f>VLOOKUP(C141,[1]!Companies[#Data],3,FALSE)</f>
        <v>#REF!</v>
      </c>
      <c r="C141" s="335" t="s">
        <v>575</v>
      </c>
      <c r="D141" s="335" t="s">
        <v>558</v>
      </c>
      <c r="E141" s="335" t="s">
        <v>660</v>
      </c>
      <c r="F141" s="335" t="s">
        <v>350</v>
      </c>
      <c r="G141" s="335" t="s">
        <v>350</v>
      </c>
      <c r="H141" s="335"/>
      <c r="I141" s="335" t="s">
        <v>537</v>
      </c>
      <c r="J141" s="351">
        <v>1650</v>
      </c>
      <c r="K141" s="335" t="s">
        <v>350</v>
      </c>
      <c r="L141" s="335"/>
      <c r="M141" s="330"/>
      <c r="N141" s="330"/>
      <c r="O141" s="419" t="s">
        <v>540</v>
      </c>
      <c r="S141" s="123"/>
      <c r="T141" s="123"/>
      <c r="U141" s="123"/>
      <c r="V141" s="123"/>
      <c r="W141" s="123"/>
      <c r="X141" s="123"/>
      <c r="Y141" s="123"/>
      <c r="Z141" s="123"/>
      <c r="AA141" s="123"/>
      <c r="AB141" s="123"/>
      <c r="AC141" s="123"/>
      <c r="AD141" s="123"/>
      <c r="AE141" s="123"/>
      <c r="AF141" s="123"/>
      <c r="AG141" s="123"/>
      <c r="AH141" s="123"/>
      <c r="AI141" s="123"/>
    </row>
    <row r="142" spans="2:35" s="101" customFormat="1" ht="15.75" x14ac:dyDescent="0.3">
      <c r="B142" s="350" t="e">
        <f>VLOOKUP(C142,[1]!Companies[#Data],3,FALSE)</f>
        <v>#REF!</v>
      </c>
      <c r="C142" s="335" t="s">
        <v>573</v>
      </c>
      <c r="D142" s="335" t="s">
        <v>558</v>
      </c>
      <c r="E142" s="335" t="s">
        <v>660</v>
      </c>
      <c r="F142" s="335" t="s">
        <v>350</v>
      </c>
      <c r="G142" s="335" t="s">
        <v>350</v>
      </c>
      <c r="H142" s="335"/>
      <c r="I142" s="335" t="s">
        <v>537</v>
      </c>
      <c r="J142" s="351">
        <v>1790</v>
      </c>
      <c r="K142" s="335" t="s">
        <v>350</v>
      </c>
      <c r="L142" s="335"/>
      <c r="M142" s="330"/>
      <c r="N142" s="330"/>
      <c r="O142" s="419" t="s">
        <v>540</v>
      </c>
      <c r="S142" s="123"/>
      <c r="T142" s="123"/>
      <c r="U142" s="123"/>
      <c r="V142" s="123"/>
      <c r="W142" s="123"/>
      <c r="X142" s="123"/>
      <c r="Y142" s="123"/>
      <c r="Z142" s="123"/>
      <c r="AA142" s="123"/>
      <c r="AB142" s="123"/>
      <c r="AC142" s="123"/>
      <c r="AD142" s="123"/>
      <c r="AE142" s="123"/>
      <c r="AF142" s="123"/>
      <c r="AG142" s="123"/>
      <c r="AH142" s="123"/>
      <c r="AI142" s="123"/>
    </row>
    <row r="143" spans="2:35" s="101" customFormat="1" ht="15.75" x14ac:dyDescent="0.3">
      <c r="B143" s="350" t="e">
        <f>VLOOKUP(C143,[1]!Companies[#Data],3,FALSE)</f>
        <v>#REF!</v>
      </c>
      <c r="C143" s="335" t="s">
        <v>574</v>
      </c>
      <c r="D143" s="335" t="s">
        <v>558</v>
      </c>
      <c r="E143" s="335" t="s">
        <v>660</v>
      </c>
      <c r="F143" s="335" t="s">
        <v>350</v>
      </c>
      <c r="G143" s="335" t="s">
        <v>350</v>
      </c>
      <c r="H143" s="335"/>
      <c r="I143" s="335" t="s">
        <v>537</v>
      </c>
      <c r="J143" s="351">
        <v>32516</v>
      </c>
      <c r="K143" s="335" t="s">
        <v>350</v>
      </c>
      <c r="L143" s="335"/>
      <c r="M143" s="330"/>
      <c r="N143" s="330"/>
      <c r="O143" s="419" t="s">
        <v>540</v>
      </c>
      <c r="S143" s="123"/>
      <c r="T143" s="123"/>
      <c r="U143" s="123"/>
      <c r="V143" s="123"/>
      <c r="W143" s="123"/>
      <c r="X143" s="123"/>
      <c r="Y143" s="123"/>
      <c r="Z143" s="123"/>
      <c r="AA143" s="123"/>
      <c r="AB143" s="123"/>
      <c r="AC143" s="123"/>
      <c r="AD143" s="123"/>
      <c r="AE143" s="123"/>
      <c r="AF143" s="123"/>
      <c r="AG143" s="123"/>
      <c r="AH143" s="123"/>
      <c r="AI143" s="123"/>
    </row>
    <row r="144" spans="2:35" s="101" customFormat="1" ht="15.75" x14ac:dyDescent="0.3">
      <c r="B144" s="350" t="e">
        <f>VLOOKUP(C144,[1]!Companies[#Data],3,FALSE)</f>
        <v>#REF!</v>
      </c>
      <c r="C144" s="335" t="s">
        <v>577</v>
      </c>
      <c r="D144" s="335" t="s">
        <v>558</v>
      </c>
      <c r="E144" s="335" t="s">
        <v>660</v>
      </c>
      <c r="F144" s="335" t="s">
        <v>350</v>
      </c>
      <c r="G144" s="335" t="s">
        <v>350</v>
      </c>
      <c r="H144" s="335"/>
      <c r="I144" s="335" t="s">
        <v>537</v>
      </c>
      <c r="J144" s="351">
        <v>2114</v>
      </c>
      <c r="K144" s="335" t="s">
        <v>350</v>
      </c>
      <c r="L144" s="335"/>
      <c r="M144" s="330"/>
      <c r="N144" s="330"/>
      <c r="O144" s="419" t="s">
        <v>540</v>
      </c>
      <c r="S144" s="123"/>
      <c r="T144" s="123"/>
      <c r="U144" s="123"/>
      <c r="V144" s="123"/>
      <c r="W144" s="123"/>
      <c r="X144" s="123"/>
      <c r="Y144" s="123"/>
      <c r="Z144" s="123"/>
      <c r="AA144" s="123"/>
      <c r="AB144" s="123"/>
      <c r="AC144" s="123"/>
      <c r="AD144" s="123"/>
      <c r="AE144" s="123"/>
      <c r="AF144" s="123"/>
      <c r="AG144" s="123"/>
      <c r="AH144" s="123"/>
      <c r="AI144" s="123"/>
    </row>
    <row r="145" spans="2:35" s="101" customFormat="1" ht="15.75" x14ac:dyDescent="0.3">
      <c r="B145" s="350" t="e">
        <f>VLOOKUP(C145,[1]!Companies[#Data],3,FALSE)</f>
        <v>#REF!</v>
      </c>
      <c r="C145" s="335" t="s">
        <v>583</v>
      </c>
      <c r="D145" s="335" t="s">
        <v>558</v>
      </c>
      <c r="E145" s="335" t="s">
        <v>660</v>
      </c>
      <c r="F145" s="335" t="s">
        <v>350</v>
      </c>
      <c r="G145" s="335" t="s">
        <v>350</v>
      </c>
      <c r="H145" s="335"/>
      <c r="I145" s="335" t="s">
        <v>537</v>
      </c>
      <c r="J145" s="351">
        <v>1974395</v>
      </c>
      <c r="K145" s="335" t="s">
        <v>350</v>
      </c>
      <c r="L145" s="335"/>
      <c r="M145" s="330"/>
      <c r="N145" s="330"/>
      <c r="O145" s="420" t="s">
        <v>350</v>
      </c>
      <c r="S145" s="123"/>
      <c r="T145" s="123"/>
      <c r="U145" s="123"/>
      <c r="V145" s="123"/>
      <c r="W145" s="123"/>
      <c r="X145" s="123"/>
      <c r="Y145" s="123"/>
      <c r="Z145" s="123"/>
      <c r="AA145" s="123"/>
      <c r="AB145" s="123"/>
      <c r="AC145" s="123"/>
      <c r="AD145" s="123"/>
      <c r="AE145" s="123"/>
      <c r="AF145" s="123"/>
      <c r="AG145" s="123"/>
      <c r="AH145" s="123"/>
      <c r="AI145" s="123"/>
    </row>
    <row r="146" spans="2:35" s="101" customFormat="1" ht="15.75" x14ac:dyDescent="0.3">
      <c r="B146" s="350" t="e">
        <f>VLOOKUP(C146,[1]!Companies[#Data],3,FALSE)</f>
        <v>#REF!</v>
      </c>
      <c r="C146" s="335" t="s">
        <v>578</v>
      </c>
      <c r="D146" s="335" t="s">
        <v>558</v>
      </c>
      <c r="E146" s="335" t="s">
        <v>660</v>
      </c>
      <c r="F146" s="335" t="s">
        <v>350</v>
      </c>
      <c r="G146" s="335" t="s">
        <v>350</v>
      </c>
      <c r="H146" s="335"/>
      <c r="I146" s="335" t="s">
        <v>537</v>
      </c>
      <c r="J146" s="351">
        <v>72853</v>
      </c>
      <c r="K146" s="335" t="s">
        <v>350</v>
      </c>
      <c r="L146" s="335"/>
      <c r="M146" s="330"/>
      <c r="N146" s="330"/>
      <c r="O146" s="419" t="s">
        <v>540</v>
      </c>
      <c r="S146" s="123"/>
      <c r="T146" s="123"/>
      <c r="U146" s="123"/>
      <c r="V146" s="123"/>
      <c r="W146" s="123"/>
      <c r="X146" s="123"/>
      <c r="Y146" s="123"/>
      <c r="Z146" s="123"/>
      <c r="AA146" s="123"/>
      <c r="AB146" s="123"/>
      <c r="AC146" s="123"/>
      <c r="AD146" s="123"/>
      <c r="AE146" s="123"/>
      <c r="AF146" s="123"/>
      <c r="AG146" s="123"/>
      <c r="AH146" s="123"/>
      <c r="AI146" s="123"/>
    </row>
    <row r="147" spans="2:35" s="101" customFormat="1" ht="15.75" x14ac:dyDescent="0.3">
      <c r="B147" s="350" t="e">
        <f>VLOOKUP(C147,[1]!Companies[#Data],3,FALSE)</f>
        <v>#REF!</v>
      </c>
      <c r="C147" s="335" t="s">
        <v>580</v>
      </c>
      <c r="D147" s="335" t="s">
        <v>558</v>
      </c>
      <c r="E147" s="335" t="s">
        <v>660</v>
      </c>
      <c r="F147" s="335" t="s">
        <v>350</v>
      </c>
      <c r="G147" s="335" t="s">
        <v>350</v>
      </c>
      <c r="H147" s="335"/>
      <c r="I147" s="335" t="s">
        <v>537</v>
      </c>
      <c r="J147" s="351">
        <v>1274972</v>
      </c>
      <c r="K147" s="335" t="s">
        <v>350</v>
      </c>
      <c r="L147" s="335"/>
      <c r="M147" s="330"/>
      <c r="N147" s="330"/>
      <c r="O147" s="419" t="s">
        <v>540</v>
      </c>
      <c r="S147" s="123"/>
      <c r="T147" s="123"/>
      <c r="U147" s="123"/>
      <c r="V147" s="123"/>
      <c r="W147" s="123"/>
      <c r="X147" s="123"/>
      <c r="Y147" s="123"/>
      <c r="Z147" s="123"/>
      <c r="AA147" s="123"/>
      <c r="AB147" s="123"/>
      <c r="AC147" s="123"/>
      <c r="AD147" s="123"/>
      <c r="AE147" s="123"/>
      <c r="AF147" s="123"/>
      <c r="AG147" s="123"/>
      <c r="AH147" s="123"/>
      <c r="AI147" s="123"/>
    </row>
    <row r="148" spans="2:35" s="101" customFormat="1" ht="15.75" x14ac:dyDescent="0.3">
      <c r="B148" s="350" t="e">
        <f>VLOOKUP(C148,[1]!Companies[#Data],3,FALSE)</f>
        <v>#REF!</v>
      </c>
      <c r="C148" s="335" t="s">
        <v>581</v>
      </c>
      <c r="D148" s="335" t="s">
        <v>558</v>
      </c>
      <c r="E148" s="335" t="s">
        <v>660</v>
      </c>
      <c r="F148" s="335" t="s">
        <v>350</v>
      </c>
      <c r="G148" s="335" t="s">
        <v>350</v>
      </c>
      <c r="H148" s="335"/>
      <c r="I148" s="335" t="s">
        <v>537</v>
      </c>
      <c r="J148" s="352">
        <v>2890</v>
      </c>
      <c r="K148" s="335" t="s">
        <v>350</v>
      </c>
      <c r="L148" s="335"/>
      <c r="M148" s="330"/>
      <c r="N148" s="330"/>
      <c r="O148" s="419" t="s">
        <v>540</v>
      </c>
      <c r="S148" s="123"/>
      <c r="T148" s="123"/>
      <c r="U148" s="123"/>
      <c r="V148" s="123"/>
      <c r="W148" s="123"/>
      <c r="X148" s="123"/>
      <c r="Y148" s="123"/>
      <c r="Z148" s="123"/>
      <c r="AA148" s="123"/>
      <c r="AB148" s="123"/>
      <c r="AC148" s="123"/>
      <c r="AD148" s="123"/>
      <c r="AE148" s="123"/>
      <c r="AF148" s="123"/>
      <c r="AG148" s="123"/>
      <c r="AH148" s="123"/>
      <c r="AI148" s="123"/>
    </row>
    <row r="149" spans="2:35" s="101" customFormat="1" ht="15.75" x14ac:dyDescent="0.3">
      <c r="B149" s="350" t="e">
        <f>VLOOKUP(C149,[1]!Companies[#Data],3,FALSE)</f>
        <v>#REF!</v>
      </c>
      <c r="C149" s="335" t="s">
        <v>582</v>
      </c>
      <c r="D149" s="335" t="s">
        <v>558</v>
      </c>
      <c r="E149" s="335" t="s">
        <v>660</v>
      </c>
      <c r="F149" s="335" t="s">
        <v>350</v>
      </c>
      <c r="G149" s="335" t="s">
        <v>350</v>
      </c>
      <c r="H149" s="335"/>
      <c r="I149" s="335" t="s">
        <v>537</v>
      </c>
      <c r="J149" s="352">
        <v>2750</v>
      </c>
      <c r="K149" s="335" t="s">
        <v>350</v>
      </c>
      <c r="L149" s="335"/>
      <c r="M149" s="330"/>
      <c r="N149" s="330"/>
      <c r="O149" s="419" t="s">
        <v>540</v>
      </c>
      <c r="S149" s="123"/>
      <c r="T149" s="123"/>
      <c r="U149" s="123"/>
      <c r="V149" s="123"/>
      <c r="W149" s="123"/>
      <c r="X149" s="123"/>
      <c r="Y149" s="123"/>
      <c r="Z149" s="123"/>
      <c r="AA149" s="123"/>
      <c r="AB149" s="123"/>
      <c r="AC149" s="123"/>
      <c r="AD149" s="123"/>
      <c r="AE149" s="123"/>
      <c r="AF149" s="123"/>
      <c r="AG149" s="123"/>
      <c r="AH149" s="123"/>
      <c r="AI149" s="123"/>
    </row>
    <row r="150" spans="2:35" s="101" customFormat="1" ht="15.75" x14ac:dyDescent="0.3">
      <c r="B150" s="350" t="e">
        <f>VLOOKUP(C150,[1]!Companies[#Data],3,FALSE)</f>
        <v>#REF!</v>
      </c>
      <c r="C150" s="335" t="s">
        <v>570</v>
      </c>
      <c r="D150" s="335" t="s">
        <v>560</v>
      </c>
      <c r="E150" s="335" t="s">
        <v>663</v>
      </c>
      <c r="F150" s="335" t="s">
        <v>62</v>
      </c>
      <c r="G150" s="335" t="s">
        <v>62</v>
      </c>
      <c r="H150" s="335" t="s">
        <v>672</v>
      </c>
      <c r="I150" s="335" t="s">
        <v>537</v>
      </c>
      <c r="J150" s="351">
        <v>26561063</v>
      </c>
      <c r="K150" s="335" t="s">
        <v>350</v>
      </c>
      <c r="L150" s="335"/>
      <c r="M150" s="330"/>
      <c r="N150" s="330"/>
      <c r="O150" s="419" t="s">
        <v>540</v>
      </c>
      <c r="S150" s="123"/>
      <c r="T150" s="123"/>
      <c r="U150" s="123"/>
      <c r="V150" s="123"/>
      <c r="W150" s="123"/>
      <c r="X150" s="123"/>
      <c r="Y150" s="123"/>
      <c r="Z150" s="123"/>
      <c r="AA150" s="123"/>
      <c r="AB150" s="123"/>
      <c r="AC150" s="123"/>
      <c r="AD150" s="123"/>
      <c r="AE150" s="123"/>
      <c r="AF150" s="123"/>
      <c r="AG150" s="123"/>
      <c r="AH150" s="123"/>
      <c r="AI150" s="123"/>
    </row>
    <row r="151" spans="2:35" s="101" customFormat="1" ht="15.75" x14ac:dyDescent="0.3">
      <c r="B151" s="350" t="e">
        <f>VLOOKUP(C151,[1]!Companies[#Data],3,FALSE)</f>
        <v>#REF!</v>
      </c>
      <c r="C151" s="335" t="s">
        <v>571</v>
      </c>
      <c r="D151" s="335" t="s">
        <v>560</v>
      </c>
      <c r="E151" s="335" t="s">
        <v>663</v>
      </c>
      <c r="F151" s="335" t="s">
        <v>62</v>
      </c>
      <c r="G151" s="335" t="s">
        <v>350</v>
      </c>
      <c r="H151" s="335"/>
      <c r="I151" s="335" t="s">
        <v>537</v>
      </c>
      <c r="J151" s="351">
        <v>18705000</v>
      </c>
      <c r="K151" s="335" t="s">
        <v>350</v>
      </c>
      <c r="L151" s="335"/>
      <c r="M151" s="330"/>
      <c r="N151" s="330"/>
      <c r="O151" s="419" t="s">
        <v>540</v>
      </c>
      <c r="S151" s="123"/>
      <c r="T151" s="123"/>
      <c r="U151" s="123"/>
      <c r="V151" s="123"/>
      <c r="W151" s="123"/>
      <c r="X151" s="123"/>
      <c r="Y151" s="123"/>
      <c r="Z151" s="123"/>
      <c r="AA151" s="123"/>
      <c r="AB151" s="123"/>
      <c r="AC151" s="123"/>
      <c r="AD151" s="123"/>
      <c r="AE151" s="123"/>
      <c r="AF151" s="123"/>
      <c r="AG151" s="123"/>
      <c r="AH151" s="123"/>
      <c r="AI151" s="123"/>
    </row>
    <row r="152" spans="2:35" s="101" customFormat="1" ht="15.75" x14ac:dyDescent="0.3">
      <c r="B152" s="350" t="e">
        <f>VLOOKUP(C152,[1]!Companies[#Data],3,FALSE)</f>
        <v>#REF!</v>
      </c>
      <c r="C152" s="335" t="s">
        <v>575</v>
      </c>
      <c r="D152" s="335" t="s">
        <v>560</v>
      </c>
      <c r="E152" s="335" t="s">
        <v>663</v>
      </c>
      <c r="F152" s="335" t="s">
        <v>62</v>
      </c>
      <c r="G152" s="335" t="s">
        <v>62</v>
      </c>
      <c r="H152" s="335" t="s">
        <v>685</v>
      </c>
      <c r="I152" s="335" t="s">
        <v>537</v>
      </c>
      <c r="J152" s="351">
        <v>7500000</v>
      </c>
      <c r="K152" s="335" t="s">
        <v>350</v>
      </c>
      <c r="L152" s="335"/>
      <c r="M152" s="330"/>
      <c r="N152" s="330"/>
      <c r="O152" s="419" t="s">
        <v>540</v>
      </c>
      <c r="S152" s="123"/>
      <c r="T152" s="123"/>
      <c r="U152" s="123"/>
      <c r="V152" s="123"/>
      <c r="W152" s="123"/>
      <c r="X152" s="123"/>
      <c r="Y152" s="123"/>
      <c r="Z152" s="123"/>
      <c r="AA152" s="123"/>
      <c r="AB152" s="123"/>
      <c r="AC152" s="123"/>
      <c r="AD152" s="123"/>
      <c r="AE152" s="123"/>
      <c r="AF152" s="123"/>
      <c r="AG152" s="123"/>
      <c r="AH152" s="123"/>
      <c r="AI152" s="123"/>
    </row>
    <row r="153" spans="2:35" s="101" customFormat="1" ht="15.75" x14ac:dyDescent="0.3">
      <c r="B153" s="350" t="e">
        <f>VLOOKUP(C153,[1]!Companies[#Data],3,FALSE)</f>
        <v>#REF!</v>
      </c>
      <c r="C153" s="335" t="s">
        <v>575</v>
      </c>
      <c r="D153" s="335" t="s">
        <v>560</v>
      </c>
      <c r="E153" s="335" t="s">
        <v>663</v>
      </c>
      <c r="F153" s="335" t="s">
        <v>62</v>
      </c>
      <c r="G153" s="335" t="s">
        <v>62</v>
      </c>
      <c r="H153" s="335" t="s">
        <v>686</v>
      </c>
      <c r="I153" s="335" t="s">
        <v>537</v>
      </c>
      <c r="J153" s="351">
        <v>3152814.83</v>
      </c>
      <c r="K153" s="335" t="s">
        <v>350</v>
      </c>
      <c r="L153" s="335"/>
      <c r="M153" s="330"/>
      <c r="N153" s="330"/>
      <c r="O153" s="419" t="s">
        <v>540</v>
      </c>
      <c r="S153" s="123"/>
      <c r="T153" s="123"/>
      <c r="U153" s="123"/>
      <c r="V153" s="123"/>
      <c r="W153" s="123"/>
      <c r="X153" s="123"/>
      <c r="Y153" s="123"/>
      <c r="Z153" s="123"/>
      <c r="AA153" s="123"/>
      <c r="AB153" s="123"/>
      <c r="AC153" s="123"/>
      <c r="AD153" s="123"/>
      <c r="AE153" s="123"/>
      <c r="AF153" s="123"/>
      <c r="AG153" s="123"/>
      <c r="AH153" s="123"/>
      <c r="AI153" s="123"/>
    </row>
    <row r="154" spans="2:35" s="101" customFormat="1" ht="15.75" x14ac:dyDescent="0.3">
      <c r="B154" s="350" t="e">
        <f>VLOOKUP(C154,[1]!Companies[#Data],3,FALSE)</f>
        <v>#REF!</v>
      </c>
      <c r="C154" s="335" t="s">
        <v>573</v>
      </c>
      <c r="D154" s="335" t="s">
        <v>560</v>
      </c>
      <c r="E154" s="335" t="s">
        <v>663</v>
      </c>
      <c r="F154" s="335" t="s">
        <v>62</v>
      </c>
      <c r="G154" s="335" t="s">
        <v>350</v>
      </c>
      <c r="H154" s="335"/>
      <c r="I154" s="335" t="s">
        <v>537</v>
      </c>
      <c r="J154" s="351">
        <v>35750000</v>
      </c>
      <c r="K154" s="335" t="s">
        <v>350</v>
      </c>
      <c r="L154" s="335"/>
      <c r="M154" s="330"/>
      <c r="N154" s="330"/>
      <c r="O154" s="419" t="s">
        <v>540</v>
      </c>
      <c r="S154" s="123"/>
      <c r="T154" s="123"/>
      <c r="U154" s="123"/>
      <c r="V154" s="123"/>
      <c r="W154" s="123"/>
      <c r="X154" s="123"/>
      <c r="Y154" s="123"/>
      <c r="Z154" s="123"/>
      <c r="AA154" s="123"/>
      <c r="AB154" s="123"/>
      <c r="AC154" s="123"/>
      <c r="AD154" s="123"/>
      <c r="AE154" s="123"/>
      <c r="AF154" s="123"/>
      <c r="AG154" s="123"/>
      <c r="AH154" s="123"/>
      <c r="AI154" s="123"/>
    </row>
    <row r="155" spans="2:35" s="101" customFormat="1" ht="15.75" x14ac:dyDescent="0.3">
      <c r="B155" s="350" t="e">
        <f>VLOOKUP(C155,[1]!Companies[#Data],3,FALSE)</f>
        <v>#REF!</v>
      </c>
      <c r="C155" s="335" t="s">
        <v>576</v>
      </c>
      <c r="D155" s="335" t="s">
        <v>560</v>
      </c>
      <c r="E155" s="335" t="s">
        <v>663</v>
      </c>
      <c r="F155" s="335" t="s">
        <v>62</v>
      </c>
      <c r="G155" s="335" t="s">
        <v>62</v>
      </c>
      <c r="H155" s="335" t="s">
        <v>630</v>
      </c>
      <c r="I155" s="335" t="s">
        <v>537</v>
      </c>
      <c r="J155" s="351">
        <v>8057633</v>
      </c>
      <c r="K155" s="335" t="s">
        <v>350</v>
      </c>
      <c r="L155" s="335"/>
      <c r="M155" s="330"/>
      <c r="N155" s="330"/>
      <c r="O155" s="419" t="s">
        <v>540</v>
      </c>
      <c r="S155" s="123"/>
      <c r="T155" s="123"/>
      <c r="U155" s="123"/>
      <c r="V155" s="123"/>
      <c r="W155" s="123"/>
      <c r="X155" s="123"/>
      <c r="Y155" s="123"/>
      <c r="Z155" s="123"/>
      <c r="AA155" s="123"/>
      <c r="AB155" s="123"/>
      <c r="AC155" s="123"/>
      <c r="AD155" s="123"/>
      <c r="AE155" s="123"/>
      <c r="AF155" s="123"/>
      <c r="AG155" s="123"/>
      <c r="AH155" s="123"/>
      <c r="AI155" s="123"/>
    </row>
    <row r="156" spans="2:35" s="101" customFormat="1" ht="15.75" x14ac:dyDescent="0.3">
      <c r="B156" s="350" t="e">
        <f>VLOOKUP(C156,[1]!Companies[#Data],3,FALSE)</f>
        <v>#REF!</v>
      </c>
      <c r="C156" s="92" t="s">
        <v>559</v>
      </c>
      <c r="D156" s="335" t="s">
        <v>560</v>
      </c>
      <c r="E156" s="335" t="s">
        <v>663</v>
      </c>
      <c r="F156" s="335" t="s">
        <v>62</v>
      </c>
      <c r="G156" s="335" t="s">
        <v>350</v>
      </c>
      <c r="H156" s="335"/>
      <c r="I156" s="335" t="s">
        <v>537</v>
      </c>
      <c r="J156" s="351">
        <v>155852.85999999999</v>
      </c>
      <c r="K156" s="335" t="s">
        <v>350</v>
      </c>
      <c r="L156" s="335"/>
      <c r="M156" s="330"/>
      <c r="N156" s="330"/>
      <c r="O156" s="419" t="s">
        <v>540</v>
      </c>
      <c r="S156" s="123"/>
      <c r="T156" s="123"/>
      <c r="U156" s="123"/>
      <c r="V156" s="123"/>
      <c r="W156" s="123"/>
      <c r="X156" s="123"/>
      <c r="Y156" s="123"/>
      <c r="Z156" s="123"/>
      <c r="AA156" s="123"/>
      <c r="AB156" s="123"/>
      <c r="AC156" s="123"/>
      <c r="AD156" s="123"/>
      <c r="AE156" s="123"/>
      <c r="AF156" s="123"/>
      <c r="AG156" s="123"/>
      <c r="AH156" s="123"/>
      <c r="AI156" s="123"/>
    </row>
    <row r="157" spans="2:35" s="101" customFormat="1" ht="15.75" x14ac:dyDescent="0.3">
      <c r="B157" s="350" t="e">
        <f>VLOOKUP(C157,[1]!Companies[#Data],3,FALSE)</f>
        <v>#REF!</v>
      </c>
      <c r="C157" s="335" t="s">
        <v>577</v>
      </c>
      <c r="D157" s="335" t="s">
        <v>560</v>
      </c>
      <c r="E157" s="335" t="s">
        <v>663</v>
      </c>
      <c r="F157" s="335" t="s">
        <v>62</v>
      </c>
      <c r="G157" s="335" t="s">
        <v>62</v>
      </c>
      <c r="H157" s="335" t="s">
        <v>671</v>
      </c>
      <c r="I157" s="335" t="s">
        <v>537</v>
      </c>
      <c r="J157" s="351">
        <v>1200199.1000000001</v>
      </c>
      <c r="K157" s="335" t="s">
        <v>350</v>
      </c>
      <c r="L157" s="335"/>
      <c r="M157" s="330"/>
      <c r="N157" s="330"/>
      <c r="O157" s="419" t="s">
        <v>540</v>
      </c>
      <c r="S157" s="123"/>
      <c r="T157" s="123"/>
      <c r="U157" s="123"/>
      <c r="V157" s="123"/>
      <c r="W157" s="123"/>
      <c r="X157" s="123"/>
      <c r="Y157" s="123"/>
      <c r="Z157" s="123"/>
      <c r="AA157" s="123"/>
      <c r="AB157" s="123"/>
      <c r="AC157" s="123"/>
      <c r="AD157" s="123"/>
      <c r="AE157" s="123"/>
      <c r="AF157" s="123"/>
      <c r="AG157" s="123"/>
      <c r="AH157" s="123"/>
      <c r="AI157" s="123"/>
    </row>
    <row r="158" spans="2:35" s="101" customFormat="1" ht="15.75" x14ac:dyDescent="0.3">
      <c r="B158" s="350" t="e">
        <f>VLOOKUP(C158,[1]!Companies[#Data],3,FALSE)</f>
        <v>#REF!</v>
      </c>
      <c r="C158" s="335" t="s">
        <v>583</v>
      </c>
      <c r="D158" s="335" t="s">
        <v>560</v>
      </c>
      <c r="E158" s="335" t="s">
        <v>663</v>
      </c>
      <c r="F158" s="335" t="s">
        <v>62</v>
      </c>
      <c r="G158" s="335" t="s">
        <v>62</v>
      </c>
      <c r="H158" s="335" t="s">
        <v>625</v>
      </c>
      <c r="I158" s="335" t="s">
        <v>537</v>
      </c>
      <c r="J158" s="351">
        <v>11011801</v>
      </c>
      <c r="K158" s="335" t="s">
        <v>350</v>
      </c>
      <c r="L158" s="335"/>
      <c r="M158" s="330"/>
      <c r="N158" s="330"/>
      <c r="O158" s="420" t="s">
        <v>350</v>
      </c>
      <c r="S158" s="123"/>
      <c r="T158" s="123"/>
      <c r="U158" s="123"/>
      <c r="V158" s="123"/>
      <c r="W158" s="123"/>
      <c r="X158" s="123"/>
      <c r="Y158" s="123"/>
      <c r="Z158" s="123"/>
      <c r="AA158" s="123"/>
      <c r="AB158" s="123"/>
      <c r="AC158" s="123"/>
      <c r="AD158" s="123"/>
      <c r="AE158" s="123"/>
      <c r="AF158" s="123"/>
      <c r="AG158" s="123"/>
      <c r="AH158" s="123"/>
      <c r="AI158" s="123"/>
    </row>
    <row r="159" spans="2:35" s="101" customFormat="1" ht="15.75" x14ac:dyDescent="0.3">
      <c r="B159" s="350" t="e">
        <f>VLOOKUP(C159,[1]!Companies[#Data],3,FALSE)</f>
        <v>#REF!</v>
      </c>
      <c r="C159" s="335" t="s">
        <v>578</v>
      </c>
      <c r="D159" s="335" t="s">
        <v>560</v>
      </c>
      <c r="E159" s="335" t="s">
        <v>663</v>
      </c>
      <c r="F159" s="335" t="s">
        <v>62</v>
      </c>
      <c r="G159" s="335" t="s">
        <v>62</v>
      </c>
      <c r="H159" s="335" t="s">
        <v>704</v>
      </c>
      <c r="I159" s="335" t="s">
        <v>537</v>
      </c>
      <c r="J159" s="351">
        <v>4200000</v>
      </c>
      <c r="K159" s="335" t="s">
        <v>350</v>
      </c>
      <c r="L159" s="335"/>
      <c r="M159" s="330"/>
      <c r="N159" s="330"/>
      <c r="O159" s="419" t="s">
        <v>540</v>
      </c>
      <c r="S159" s="123"/>
      <c r="T159" s="123"/>
      <c r="U159" s="123"/>
      <c r="V159" s="123"/>
      <c r="W159" s="123"/>
      <c r="X159" s="123"/>
      <c r="Y159" s="123"/>
      <c r="Z159" s="123"/>
      <c r="AA159" s="123"/>
      <c r="AB159" s="123"/>
      <c r="AC159" s="123"/>
      <c r="AD159" s="123"/>
      <c r="AE159" s="123"/>
      <c r="AF159" s="123"/>
      <c r="AG159" s="123"/>
      <c r="AH159" s="123"/>
      <c r="AI159" s="123"/>
    </row>
    <row r="160" spans="2:35" s="101" customFormat="1" ht="15.75" x14ac:dyDescent="0.3">
      <c r="B160" s="350" t="e">
        <f>VLOOKUP(C160,[1]!Companies[#Data],3,FALSE)</f>
        <v>#REF!</v>
      </c>
      <c r="C160" s="335" t="s">
        <v>579</v>
      </c>
      <c r="D160" s="335" t="s">
        <v>560</v>
      </c>
      <c r="E160" s="335" t="s">
        <v>663</v>
      </c>
      <c r="F160" s="335" t="s">
        <v>62</v>
      </c>
      <c r="G160" s="335" t="s">
        <v>350</v>
      </c>
      <c r="H160" s="335"/>
      <c r="I160" s="335" t="s">
        <v>537</v>
      </c>
      <c r="J160" s="351">
        <v>364237</v>
      </c>
      <c r="K160" s="335" t="s">
        <v>350</v>
      </c>
      <c r="L160" s="335"/>
      <c r="M160" s="330"/>
      <c r="N160" s="330"/>
      <c r="O160" s="419" t="s">
        <v>540</v>
      </c>
      <c r="S160" s="123"/>
      <c r="T160" s="123"/>
      <c r="U160" s="123"/>
      <c r="V160" s="123"/>
      <c r="W160" s="123"/>
      <c r="X160" s="123"/>
      <c r="Y160" s="123"/>
      <c r="Z160" s="123"/>
      <c r="AA160" s="123"/>
      <c r="AB160" s="123"/>
      <c r="AC160" s="123"/>
      <c r="AD160" s="123"/>
      <c r="AE160" s="123"/>
      <c r="AF160" s="123"/>
      <c r="AG160" s="123"/>
      <c r="AH160" s="123"/>
      <c r="AI160" s="123"/>
    </row>
    <row r="161" spans="2:35" s="101" customFormat="1" ht="15.75" x14ac:dyDescent="0.3">
      <c r="B161" s="350" t="e">
        <f>VLOOKUP(C161,[1]!Companies[#Data],3,FALSE)</f>
        <v>#REF!</v>
      </c>
      <c r="C161" s="335" t="s">
        <v>584</v>
      </c>
      <c r="D161" s="335" t="s">
        <v>560</v>
      </c>
      <c r="E161" s="335" t="s">
        <v>663</v>
      </c>
      <c r="F161" s="335" t="s">
        <v>62</v>
      </c>
      <c r="G161" s="335" t="s">
        <v>350</v>
      </c>
      <c r="H161" s="335"/>
      <c r="I161" s="335" t="s">
        <v>537</v>
      </c>
      <c r="J161" s="351">
        <v>952896</v>
      </c>
      <c r="K161" s="335" t="s">
        <v>350</v>
      </c>
      <c r="L161" s="335"/>
      <c r="M161" s="330"/>
      <c r="N161" s="330"/>
      <c r="O161" s="419" t="s">
        <v>540</v>
      </c>
      <c r="S161" s="123"/>
      <c r="T161" s="123"/>
      <c r="U161" s="123"/>
      <c r="V161" s="123"/>
      <c r="W161" s="123"/>
      <c r="X161" s="123"/>
      <c r="Y161" s="123"/>
      <c r="Z161" s="123"/>
      <c r="AA161" s="123"/>
      <c r="AB161" s="123"/>
      <c r="AC161" s="123"/>
      <c r="AD161" s="123"/>
      <c r="AE161" s="123"/>
      <c r="AF161" s="123"/>
      <c r="AG161" s="123"/>
      <c r="AH161" s="123"/>
      <c r="AI161" s="123"/>
    </row>
    <row r="162" spans="2:35" s="101" customFormat="1" ht="15.75" x14ac:dyDescent="0.3">
      <c r="B162" s="350" t="e">
        <f>VLOOKUP(C162,[1]!Companies[#Data],3,FALSE)</f>
        <v>#REF!</v>
      </c>
      <c r="C162" s="335" t="s">
        <v>580</v>
      </c>
      <c r="D162" s="335" t="s">
        <v>560</v>
      </c>
      <c r="E162" s="335" t="s">
        <v>663</v>
      </c>
      <c r="F162" s="335" t="s">
        <v>62</v>
      </c>
      <c r="G162" s="335" t="s">
        <v>350</v>
      </c>
      <c r="H162" s="335"/>
      <c r="I162" s="335" t="s">
        <v>537</v>
      </c>
      <c r="J162" s="351">
        <v>3108036</v>
      </c>
      <c r="K162" s="335" t="s">
        <v>350</v>
      </c>
      <c r="L162" s="335"/>
      <c r="M162" s="330"/>
      <c r="N162" s="330"/>
      <c r="O162" s="419" t="s">
        <v>540</v>
      </c>
      <c r="S162" s="123"/>
      <c r="T162" s="123"/>
      <c r="U162" s="123"/>
      <c r="V162" s="123"/>
      <c r="W162" s="123"/>
      <c r="X162" s="123"/>
      <c r="Y162" s="123"/>
      <c r="Z162" s="123"/>
      <c r="AA162" s="123"/>
      <c r="AB162" s="123"/>
      <c r="AC162" s="123"/>
      <c r="AD162" s="123"/>
      <c r="AE162" s="123"/>
      <c r="AF162" s="123"/>
      <c r="AG162" s="123"/>
      <c r="AH162" s="123"/>
      <c r="AI162" s="123"/>
    </row>
    <row r="163" spans="2:35" s="101" customFormat="1" ht="15.75" x14ac:dyDescent="0.3">
      <c r="B163" s="350" t="e">
        <f>VLOOKUP(C163,[1]!Companies[#Data],3,FALSE)</f>
        <v>#REF!</v>
      </c>
      <c r="C163" s="335" t="s">
        <v>575</v>
      </c>
      <c r="D163" s="335" t="s">
        <v>558</v>
      </c>
      <c r="E163" s="335" t="s">
        <v>658</v>
      </c>
      <c r="F163" s="335" t="s">
        <v>62</v>
      </c>
      <c r="G163" s="335" t="s">
        <v>62</v>
      </c>
      <c r="H163" s="335" t="s">
        <v>686</v>
      </c>
      <c r="I163" s="335" t="s">
        <v>537</v>
      </c>
      <c r="J163" s="351">
        <v>110200</v>
      </c>
      <c r="K163" s="335" t="s">
        <v>350</v>
      </c>
      <c r="L163" s="335"/>
      <c r="M163" s="330"/>
      <c r="N163" s="330"/>
      <c r="O163" s="419" t="s">
        <v>540</v>
      </c>
      <c r="S163" s="123"/>
      <c r="T163" s="123"/>
      <c r="U163" s="123"/>
      <c r="V163" s="123"/>
      <c r="W163" s="123"/>
      <c r="X163" s="123"/>
      <c r="Y163" s="123"/>
      <c r="Z163" s="123"/>
      <c r="AA163" s="123"/>
      <c r="AB163" s="123"/>
      <c r="AC163" s="123"/>
      <c r="AD163" s="123"/>
      <c r="AE163" s="123"/>
      <c r="AF163" s="123"/>
      <c r="AG163" s="123"/>
      <c r="AH163" s="123"/>
      <c r="AI163" s="123"/>
    </row>
    <row r="164" spans="2:35" s="101" customFormat="1" ht="15.75" x14ac:dyDescent="0.3">
      <c r="B164" s="350" t="e">
        <f>VLOOKUP(C164,[1]!Companies[#Data],3,FALSE)</f>
        <v>#REF!</v>
      </c>
      <c r="C164" s="335" t="s">
        <v>574</v>
      </c>
      <c r="D164" s="335" t="s">
        <v>558</v>
      </c>
      <c r="E164" s="335" t="s">
        <v>658</v>
      </c>
      <c r="F164" s="335" t="s">
        <v>350</v>
      </c>
      <c r="G164" s="335" t="s">
        <v>350</v>
      </c>
      <c r="H164" s="335"/>
      <c r="I164" s="335" t="s">
        <v>537</v>
      </c>
      <c r="J164" s="351">
        <v>218265</v>
      </c>
      <c r="K164" s="335" t="s">
        <v>350</v>
      </c>
      <c r="L164" s="335"/>
      <c r="M164" s="330"/>
      <c r="N164" s="330"/>
      <c r="O164" s="419" t="s">
        <v>540</v>
      </c>
      <c r="S164" s="123"/>
      <c r="T164" s="123"/>
      <c r="U164" s="123"/>
      <c r="V164" s="123"/>
      <c r="W164" s="123"/>
      <c r="X164" s="123"/>
      <c r="Y164" s="123"/>
      <c r="Z164" s="123"/>
      <c r="AA164" s="123"/>
      <c r="AB164" s="123"/>
      <c r="AC164" s="123"/>
      <c r="AD164" s="123"/>
      <c r="AE164" s="123"/>
      <c r="AF164" s="123"/>
      <c r="AG164" s="123"/>
      <c r="AH164" s="123"/>
      <c r="AI164" s="123"/>
    </row>
    <row r="165" spans="2:35" s="101" customFormat="1" ht="15.75" x14ac:dyDescent="0.3">
      <c r="B165" s="350" t="e">
        <f>VLOOKUP(C165,[1]!Companies[#Data],3,FALSE)</f>
        <v>#REF!</v>
      </c>
      <c r="C165" s="335" t="s">
        <v>583</v>
      </c>
      <c r="D165" s="335" t="s">
        <v>558</v>
      </c>
      <c r="E165" s="335" t="s">
        <v>658</v>
      </c>
      <c r="F165" s="335" t="s">
        <v>62</v>
      </c>
      <c r="G165" s="335" t="s">
        <v>62</v>
      </c>
      <c r="H165" s="335" t="s">
        <v>625</v>
      </c>
      <c r="I165" s="335" t="s">
        <v>537</v>
      </c>
      <c r="J165" s="351">
        <v>190080</v>
      </c>
      <c r="K165" s="335" t="s">
        <v>350</v>
      </c>
      <c r="L165" s="335"/>
      <c r="M165" s="330"/>
      <c r="N165" s="330"/>
      <c r="O165" s="420" t="s">
        <v>350</v>
      </c>
      <c r="S165" s="123"/>
      <c r="T165" s="123"/>
      <c r="U165" s="123"/>
      <c r="V165" s="123"/>
      <c r="W165" s="123"/>
      <c r="X165" s="123"/>
      <c r="Y165" s="123"/>
      <c r="Z165" s="123"/>
      <c r="AA165" s="123"/>
      <c r="AB165" s="123"/>
      <c r="AC165" s="123"/>
      <c r="AD165" s="123"/>
      <c r="AE165" s="123"/>
      <c r="AF165" s="123"/>
      <c r="AG165" s="123"/>
      <c r="AH165" s="123"/>
      <c r="AI165" s="123"/>
    </row>
    <row r="166" spans="2:35" s="101" customFormat="1" ht="15.75" x14ac:dyDescent="0.3">
      <c r="B166" s="350" t="e">
        <f>VLOOKUP(C166,[1]!Companies[#Data],3,FALSE)</f>
        <v>#REF!</v>
      </c>
      <c r="C166" s="335" t="s">
        <v>580</v>
      </c>
      <c r="D166" s="335" t="s">
        <v>558</v>
      </c>
      <c r="E166" s="335" t="s">
        <v>658</v>
      </c>
      <c r="F166" s="335" t="s">
        <v>350</v>
      </c>
      <c r="G166" s="335" t="s">
        <v>350</v>
      </c>
      <c r="H166" s="335"/>
      <c r="I166" s="335" t="s">
        <v>537</v>
      </c>
      <c r="J166" s="351">
        <v>602605.76</v>
      </c>
      <c r="K166" s="335" t="s">
        <v>350</v>
      </c>
      <c r="L166" s="335"/>
      <c r="M166" s="330"/>
      <c r="N166" s="330"/>
      <c r="O166" s="419" t="s">
        <v>540</v>
      </c>
      <c r="S166" s="123"/>
      <c r="T166" s="123"/>
      <c r="U166" s="123"/>
      <c r="V166" s="123"/>
      <c r="W166" s="123"/>
      <c r="X166" s="123"/>
      <c r="Y166" s="123"/>
      <c r="Z166" s="123"/>
      <c r="AA166" s="123"/>
      <c r="AB166" s="123"/>
      <c r="AC166" s="123"/>
      <c r="AD166" s="123"/>
      <c r="AE166" s="123"/>
      <c r="AF166" s="123"/>
      <c r="AG166" s="123"/>
      <c r="AH166" s="123"/>
      <c r="AI166" s="123"/>
    </row>
    <row r="167" spans="2:35" s="101" customFormat="1" ht="15.75" x14ac:dyDescent="0.3">
      <c r="B167" s="350" t="e">
        <f>VLOOKUP(C167,[1]!Companies[#Data],3,FALSE)</f>
        <v>#REF!</v>
      </c>
      <c r="C167" s="335" t="s">
        <v>577</v>
      </c>
      <c r="D167" s="335" t="s">
        <v>561</v>
      </c>
      <c r="E167" s="335" t="s">
        <v>646</v>
      </c>
      <c r="F167" s="335" t="s">
        <v>62</v>
      </c>
      <c r="G167" s="335" t="s">
        <v>350</v>
      </c>
      <c r="H167" s="335"/>
      <c r="I167" s="335" t="s">
        <v>537</v>
      </c>
      <c r="J167" s="351">
        <v>1500</v>
      </c>
      <c r="K167" s="335" t="s">
        <v>350</v>
      </c>
      <c r="L167" s="335"/>
      <c r="M167" s="330"/>
      <c r="N167" s="330"/>
      <c r="O167" s="419" t="s">
        <v>540</v>
      </c>
      <c r="S167" s="123"/>
      <c r="T167" s="123"/>
      <c r="U167" s="123"/>
      <c r="V167" s="123"/>
      <c r="W167" s="123"/>
      <c r="X167" s="123"/>
      <c r="Y167" s="123"/>
      <c r="Z167" s="123"/>
      <c r="AA167" s="123"/>
      <c r="AB167" s="123"/>
      <c r="AC167" s="123"/>
      <c r="AD167" s="123"/>
      <c r="AE167" s="123"/>
      <c r="AF167" s="123"/>
      <c r="AG167" s="123"/>
      <c r="AH167" s="123"/>
      <c r="AI167" s="123"/>
    </row>
    <row r="168" spans="2:35" s="101" customFormat="1" ht="15.75" x14ac:dyDescent="0.3">
      <c r="B168" s="350" t="e">
        <f>VLOOKUP(C168,[1]!Companies[#Data],3,FALSE)</f>
        <v>#REF!</v>
      </c>
      <c r="C168" s="335" t="s">
        <v>583</v>
      </c>
      <c r="D168" s="335" t="s">
        <v>561</v>
      </c>
      <c r="E168" s="335" t="s">
        <v>646</v>
      </c>
      <c r="F168" s="335" t="s">
        <v>62</v>
      </c>
      <c r="G168" s="335" t="s">
        <v>62</v>
      </c>
      <c r="H168" s="335" t="s">
        <v>625</v>
      </c>
      <c r="I168" s="335" t="s">
        <v>537</v>
      </c>
      <c r="J168" s="351">
        <v>600</v>
      </c>
      <c r="K168" s="335" t="s">
        <v>350</v>
      </c>
      <c r="L168" s="335"/>
      <c r="M168" s="330"/>
      <c r="N168" s="330"/>
      <c r="O168" s="420" t="s">
        <v>350</v>
      </c>
      <c r="S168" s="123"/>
      <c r="T168" s="123"/>
      <c r="U168" s="123"/>
      <c r="V168" s="123"/>
      <c r="W168" s="123"/>
      <c r="X168" s="123"/>
      <c r="Y168" s="123"/>
      <c r="Z168" s="123"/>
      <c r="AA168" s="123"/>
      <c r="AB168" s="123"/>
      <c r="AC168" s="123"/>
      <c r="AD168" s="123"/>
      <c r="AE168" s="123"/>
      <c r="AF168" s="123"/>
      <c r="AG168" s="123"/>
      <c r="AH168" s="123"/>
      <c r="AI168" s="123"/>
    </row>
    <row r="169" spans="2:35" s="101" customFormat="1" ht="15.75" x14ac:dyDescent="0.3">
      <c r="B169" s="350" t="e">
        <f>VLOOKUP(C169,[1]!Companies[#Data],3,FALSE)</f>
        <v>#REF!</v>
      </c>
      <c r="C169" s="335" t="s">
        <v>578</v>
      </c>
      <c r="D169" s="335" t="s">
        <v>561</v>
      </c>
      <c r="E169" s="335" t="s">
        <v>646</v>
      </c>
      <c r="F169" s="335" t="s">
        <v>62</v>
      </c>
      <c r="G169" s="335" t="s">
        <v>62</v>
      </c>
      <c r="H169" s="335" t="s">
        <v>704</v>
      </c>
      <c r="I169" s="335" t="s">
        <v>537</v>
      </c>
      <c r="J169" s="351">
        <v>600</v>
      </c>
      <c r="K169" s="335" t="s">
        <v>350</v>
      </c>
      <c r="L169" s="335"/>
      <c r="M169" s="330"/>
      <c r="N169" s="330"/>
      <c r="O169" s="419" t="s">
        <v>540</v>
      </c>
      <c r="S169" s="123"/>
      <c r="T169" s="123"/>
      <c r="U169" s="123"/>
      <c r="V169" s="123"/>
      <c r="W169" s="123"/>
      <c r="X169" s="123"/>
      <c r="Y169" s="123"/>
      <c r="Z169" s="123"/>
      <c r="AA169" s="123"/>
      <c r="AB169" s="123"/>
      <c r="AC169" s="123"/>
      <c r="AD169" s="123"/>
      <c r="AE169" s="123"/>
      <c r="AF169" s="123"/>
      <c r="AG169" s="123"/>
      <c r="AH169" s="123"/>
      <c r="AI169" s="123"/>
    </row>
    <row r="170" spans="2:35" s="101" customFormat="1" ht="15.75" x14ac:dyDescent="0.3">
      <c r="B170" s="350" t="e">
        <f>VLOOKUP(C170,[1]!Companies[#Data],3,FALSE)</f>
        <v>#REF!</v>
      </c>
      <c r="C170" s="335" t="s">
        <v>579</v>
      </c>
      <c r="D170" s="335" t="s">
        <v>561</v>
      </c>
      <c r="E170" s="335" t="s">
        <v>646</v>
      </c>
      <c r="F170" s="335" t="s">
        <v>62</v>
      </c>
      <c r="G170" s="335" t="s">
        <v>350</v>
      </c>
      <c r="H170" s="335"/>
      <c r="I170" s="335" t="s">
        <v>537</v>
      </c>
      <c r="J170" s="351">
        <v>5400</v>
      </c>
      <c r="K170" s="335" t="s">
        <v>350</v>
      </c>
      <c r="L170" s="335"/>
      <c r="M170" s="330"/>
      <c r="N170" s="330"/>
      <c r="O170" s="419" t="s">
        <v>540</v>
      </c>
      <c r="S170" s="123"/>
      <c r="T170" s="123"/>
      <c r="U170" s="123"/>
      <c r="V170" s="123"/>
      <c r="W170" s="123"/>
      <c r="X170" s="123"/>
      <c r="Y170" s="123"/>
      <c r="Z170" s="123"/>
      <c r="AA170" s="123"/>
      <c r="AB170" s="123"/>
      <c r="AC170" s="123"/>
      <c r="AD170" s="123"/>
      <c r="AE170" s="123"/>
      <c r="AF170" s="123"/>
      <c r="AG170" s="123"/>
      <c r="AH170" s="123"/>
      <c r="AI170" s="123"/>
    </row>
    <row r="171" spans="2:35" s="101" customFormat="1" ht="15.75" x14ac:dyDescent="0.3">
      <c r="B171" s="350" t="e">
        <f>VLOOKUP(C171,[1]!Companies[#Data],3,FALSE)</f>
        <v>#REF!</v>
      </c>
      <c r="C171" s="335" t="s">
        <v>584</v>
      </c>
      <c r="D171" s="335" t="s">
        <v>561</v>
      </c>
      <c r="E171" s="335" t="s">
        <v>646</v>
      </c>
      <c r="F171" s="335" t="s">
        <v>62</v>
      </c>
      <c r="G171" s="335" t="s">
        <v>350</v>
      </c>
      <c r="H171" s="335"/>
      <c r="I171" s="335" t="s">
        <v>537</v>
      </c>
      <c r="J171" s="351">
        <v>3000</v>
      </c>
      <c r="K171" s="335" t="s">
        <v>350</v>
      </c>
      <c r="L171" s="335"/>
      <c r="M171" s="330"/>
      <c r="N171" s="330"/>
      <c r="O171" s="419" t="s">
        <v>540</v>
      </c>
      <c r="S171" s="123"/>
      <c r="T171" s="123"/>
      <c r="U171" s="123"/>
      <c r="V171" s="123"/>
      <c r="W171" s="123"/>
      <c r="X171" s="123"/>
      <c r="Y171" s="123"/>
      <c r="Z171" s="123"/>
      <c r="AA171" s="123"/>
      <c r="AB171" s="123"/>
      <c r="AC171" s="123"/>
      <c r="AD171" s="123"/>
      <c r="AE171" s="123"/>
      <c r="AF171" s="123"/>
      <c r="AG171" s="123"/>
      <c r="AH171" s="123"/>
      <c r="AI171" s="123"/>
    </row>
    <row r="172" spans="2:35" s="101" customFormat="1" ht="15.75" x14ac:dyDescent="0.3">
      <c r="B172" s="350" t="e">
        <f>VLOOKUP(C172,[1]!Companies[#Data],3,FALSE)</f>
        <v>#REF!</v>
      </c>
      <c r="C172" s="335" t="s">
        <v>570</v>
      </c>
      <c r="D172" s="335" t="s">
        <v>558</v>
      </c>
      <c r="E172" s="335" t="s">
        <v>315</v>
      </c>
      <c r="F172" s="335" t="s">
        <v>350</v>
      </c>
      <c r="G172" s="335" t="s">
        <v>350</v>
      </c>
      <c r="H172" s="335"/>
      <c r="I172" s="335" t="s">
        <v>537</v>
      </c>
      <c r="J172" s="351">
        <v>6000</v>
      </c>
      <c r="K172" s="335" t="s">
        <v>350</v>
      </c>
      <c r="L172" s="335"/>
      <c r="M172" s="330"/>
      <c r="N172" s="330"/>
      <c r="O172" s="419" t="s">
        <v>540</v>
      </c>
      <c r="S172" s="123"/>
      <c r="T172" s="123"/>
      <c r="U172" s="123"/>
      <c r="V172" s="123"/>
      <c r="W172" s="123"/>
      <c r="X172" s="123"/>
      <c r="Y172" s="123"/>
      <c r="Z172" s="123"/>
      <c r="AA172" s="123"/>
      <c r="AB172" s="123"/>
      <c r="AC172" s="123"/>
      <c r="AD172" s="123"/>
      <c r="AE172" s="123"/>
      <c r="AF172" s="123"/>
      <c r="AG172" s="123"/>
      <c r="AH172" s="123"/>
      <c r="AI172" s="123"/>
    </row>
    <row r="173" spans="2:35" s="101" customFormat="1" ht="15.75" x14ac:dyDescent="0.3">
      <c r="B173" s="350" t="e">
        <f>VLOOKUP(C173,[1]!Companies[#Data],3,FALSE)</f>
        <v>#REF!</v>
      </c>
      <c r="C173" s="335" t="s">
        <v>571</v>
      </c>
      <c r="D173" s="335" t="s">
        <v>558</v>
      </c>
      <c r="E173" s="335" t="s">
        <v>315</v>
      </c>
      <c r="F173" s="335" t="s">
        <v>350</v>
      </c>
      <c r="G173" s="335" t="s">
        <v>350</v>
      </c>
      <c r="H173" s="335"/>
      <c r="I173" s="335" t="s">
        <v>537</v>
      </c>
      <c r="J173" s="345">
        <v>33306.129999999997</v>
      </c>
      <c r="K173" s="335" t="s">
        <v>350</v>
      </c>
      <c r="L173" s="335"/>
      <c r="M173" s="330"/>
      <c r="N173" s="330"/>
      <c r="O173" s="419" t="s">
        <v>540</v>
      </c>
      <c r="S173" s="123"/>
      <c r="T173" s="123"/>
      <c r="U173" s="123"/>
      <c r="V173" s="123"/>
      <c r="W173" s="123"/>
      <c r="X173" s="123"/>
      <c r="Y173" s="123"/>
      <c r="Z173" s="123"/>
      <c r="AA173" s="123"/>
      <c r="AB173" s="123"/>
      <c r="AC173" s="123"/>
      <c r="AD173" s="123"/>
      <c r="AE173" s="123"/>
      <c r="AF173" s="123"/>
      <c r="AG173" s="123"/>
      <c r="AH173" s="123"/>
      <c r="AI173" s="123"/>
    </row>
    <row r="174" spans="2:35" s="101" customFormat="1" ht="15.75" x14ac:dyDescent="0.3">
      <c r="B174" s="350" t="e">
        <f>VLOOKUP(C174,[1]!Companies[#Data],3,FALSE)</f>
        <v>#REF!</v>
      </c>
      <c r="C174" s="335" t="s">
        <v>572</v>
      </c>
      <c r="D174" s="335" t="s">
        <v>558</v>
      </c>
      <c r="E174" s="335" t="s">
        <v>315</v>
      </c>
      <c r="F174" s="335" t="s">
        <v>350</v>
      </c>
      <c r="G174" s="335" t="s">
        <v>350</v>
      </c>
      <c r="H174" s="335"/>
      <c r="I174" s="335" t="s">
        <v>537</v>
      </c>
      <c r="J174" s="351">
        <v>274840929.25999993</v>
      </c>
      <c r="K174" s="335" t="s">
        <v>350</v>
      </c>
      <c r="L174" s="335"/>
      <c r="M174" s="330"/>
      <c r="N174" s="330"/>
      <c r="O174" s="419" t="s">
        <v>540</v>
      </c>
      <c r="S174" s="123"/>
      <c r="T174" s="123"/>
      <c r="U174" s="123"/>
      <c r="V174" s="123"/>
      <c r="W174" s="123"/>
      <c r="X174" s="123"/>
      <c r="Y174" s="123"/>
      <c r="Z174" s="123"/>
      <c r="AA174" s="123"/>
      <c r="AB174" s="123"/>
      <c r="AC174" s="123"/>
      <c r="AD174" s="123"/>
      <c r="AE174" s="123"/>
      <c r="AF174" s="123"/>
      <c r="AG174" s="123"/>
      <c r="AH174" s="123"/>
      <c r="AI174" s="123"/>
    </row>
    <row r="175" spans="2:35" s="101" customFormat="1" ht="15.75" x14ac:dyDescent="0.3">
      <c r="B175" s="350" t="e">
        <f>VLOOKUP(C175,[1]!Companies[#Data],3,FALSE)</f>
        <v>#REF!</v>
      </c>
      <c r="C175" s="335" t="s">
        <v>575</v>
      </c>
      <c r="D175" s="335" t="s">
        <v>558</v>
      </c>
      <c r="E175" s="335" t="s">
        <v>315</v>
      </c>
      <c r="F175" s="335" t="s">
        <v>350</v>
      </c>
      <c r="G175" s="335" t="s">
        <v>350</v>
      </c>
      <c r="H175" s="335"/>
      <c r="I175" s="335" t="s">
        <v>537</v>
      </c>
      <c r="J175" s="351">
        <v>35875746.360000007</v>
      </c>
      <c r="K175" s="335" t="s">
        <v>350</v>
      </c>
      <c r="L175" s="335"/>
      <c r="M175" s="330"/>
      <c r="N175" s="330"/>
      <c r="O175" s="419" t="s">
        <v>540</v>
      </c>
      <c r="S175" s="123"/>
      <c r="T175" s="123"/>
      <c r="U175" s="123"/>
      <c r="V175" s="123"/>
      <c r="W175" s="123"/>
      <c r="X175" s="123"/>
      <c r="Y175" s="123"/>
      <c r="Z175" s="123"/>
      <c r="AA175" s="123"/>
      <c r="AB175" s="123"/>
      <c r="AC175" s="123"/>
      <c r="AD175" s="123"/>
      <c r="AE175" s="123"/>
      <c r="AF175" s="123"/>
      <c r="AG175" s="123"/>
      <c r="AH175" s="123"/>
      <c r="AI175" s="123"/>
    </row>
    <row r="176" spans="2:35" s="101" customFormat="1" ht="15.75" x14ac:dyDescent="0.3">
      <c r="B176" s="350" t="e">
        <f>VLOOKUP(C176,[1]!Companies[#Data],3,FALSE)</f>
        <v>#REF!</v>
      </c>
      <c r="C176" s="335" t="s">
        <v>574</v>
      </c>
      <c r="D176" s="335" t="s">
        <v>558</v>
      </c>
      <c r="E176" s="335" t="s">
        <v>315</v>
      </c>
      <c r="F176" s="335" t="s">
        <v>350</v>
      </c>
      <c r="G176" s="335" t="s">
        <v>350</v>
      </c>
      <c r="H176" s="335"/>
      <c r="I176" s="335" t="s">
        <v>537</v>
      </c>
      <c r="J176" s="351">
        <v>34047709.359999999</v>
      </c>
      <c r="K176" s="335" t="s">
        <v>350</v>
      </c>
      <c r="L176" s="335"/>
      <c r="M176" s="330"/>
      <c r="N176" s="330"/>
      <c r="O176" s="419" t="s">
        <v>540</v>
      </c>
      <c r="S176" s="123"/>
      <c r="T176" s="123"/>
      <c r="U176" s="123"/>
      <c r="V176" s="123"/>
      <c r="W176" s="123"/>
      <c r="X176" s="123"/>
      <c r="Y176" s="123"/>
      <c r="Z176" s="123"/>
      <c r="AA176" s="123"/>
      <c r="AB176" s="123"/>
      <c r="AC176" s="123"/>
      <c r="AD176" s="123"/>
      <c r="AE176" s="123"/>
      <c r="AF176" s="123"/>
      <c r="AG176" s="123"/>
      <c r="AH176" s="123"/>
      <c r="AI176" s="123"/>
    </row>
    <row r="177" spans="2:35" s="101" customFormat="1" ht="15.75" x14ac:dyDescent="0.3">
      <c r="B177" s="350" t="e">
        <f>VLOOKUP(C177,[1]!Companies[#Data],3,FALSE)</f>
        <v>#REF!</v>
      </c>
      <c r="C177" s="335" t="s">
        <v>576</v>
      </c>
      <c r="D177" s="335" t="s">
        <v>558</v>
      </c>
      <c r="E177" s="335" t="s">
        <v>315</v>
      </c>
      <c r="F177" s="335" t="s">
        <v>350</v>
      </c>
      <c r="G177" s="335" t="s">
        <v>350</v>
      </c>
      <c r="H177" s="335"/>
      <c r="I177" s="335" t="s">
        <v>537</v>
      </c>
      <c r="J177" s="353">
        <v>54822937.719999991</v>
      </c>
      <c r="K177" s="335" t="s">
        <v>350</v>
      </c>
      <c r="L177" s="335"/>
      <c r="M177" s="330"/>
      <c r="N177" s="330"/>
      <c r="O177" s="419" t="s">
        <v>540</v>
      </c>
      <c r="S177" s="123"/>
      <c r="T177" s="123"/>
      <c r="U177" s="123"/>
      <c r="V177" s="123"/>
      <c r="W177" s="123"/>
      <c r="X177" s="123"/>
      <c r="Y177" s="123"/>
      <c r="Z177" s="123"/>
      <c r="AA177" s="123"/>
      <c r="AB177" s="123"/>
      <c r="AC177" s="123"/>
      <c r="AD177" s="123"/>
      <c r="AE177" s="123"/>
      <c r="AF177" s="123"/>
      <c r="AG177" s="123"/>
      <c r="AH177" s="123"/>
      <c r="AI177" s="123"/>
    </row>
    <row r="178" spans="2:35" s="101" customFormat="1" ht="15.75" x14ac:dyDescent="0.3">
      <c r="B178" s="350" t="e">
        <f>VLOOKUP(C178,[1]!Companies[#Data],3,FALSE)</f>
        <v>#REF!</v>
      </c>
      <c r="C178" s="335" t="s">
        <v>577</v>
      </c>
      <c r="D178" s="335" t="s">
        <v>558</v>
      </c>
      <c r="E178" s="335" t="s">
        <v>315</v>
      </c>
      <c r="F178" s="335" t="s">
        <v>350</v>
      </c>
      <c r="G178" s="335" t="s">
        <v>350</v>
      </c>
      <c r="H178" s="335"/>
      <c r="I178" s="335" t="s">
        <v>537</v>
      </c>
      <c r="J178" s="351">
        <v>258662910.63999999</v>
      </c>
      <c r="K178" s="335" t="s">
        <v>350</v>
      </c>
      <c r="L178" s="335"/>
      <c r="M178" s="330"/>
      <c r="N178" s="330"/>
      <c r="O178" s="419" t="s">
        <v>540</v>
      </c>
      <c r="S178" s="123"/>
      <c r="T178" s="123"/>
      <c r="U178" s="123"/>
      <c r="V178" s="123"/>
      <c r="W178" s="123"/>
      <c r="X178" s="123"/>
      <c r="Y178" s="123"/>
      <c r="Z178" s="123"/>
      <c r="AA178" s="123"/>
      <c r="AB178" s="123"/>
      <c r="AC178" s="123"/>
      <c r="AD178" s="123"/>
      <c r="AE178" s="123"/>
      <c r="AF178" s="123"/>
      <c r="AG178" s="123"/>
      <c r="AH178" s="123"/>
      <c r="AI178" s="123"/>
    </row>
    <row r="179" spans="2:35" s="101" customFormat="1" ht="15.75" x14ac:dyDescent="0.3">
      <c r="B179" s="350" t="e">
        <f>VLOOKUP(C179,[1]!Companies[#Data],3,FALSE)</f>
        <v>#REF!</v>
      </c>
      <c r="C179" s="335" t="s">
        <v>583</v>
      </c>
      <c r="D179" s="335" t="s">
        <v>558</v>
      </c>
      <c r="E179" s="335" t="s">
        <v>315</v>
      </c>
      <c r="F179" s="335" t="s">
        <v>350</v>
      </c>
      <c r="G179" s="335" t="s">
        <v>350</v>
      </c>
      <c r="H179" s="335"/>
      <c r="I179" s="335" t="s">
        <v>537</v>
      </c>
      <c r="J179" s="351">
        <v>3716338.3499999996</v>
      </c>
      <c r="K179" s="335" t="s">
        <v>350</v>
      </c>
      <c r="L179" s="335"/>
      <c r="M179" s="330"/>
      <c r="N179" s="330"/>
      <c r="O179" s="420" t="s">
        <v>350</v>
      </c>
      <c r="S179" s="123"/>
      <c r="T179" s="123"/>
      <c r="U179" s="123"/>
      <c r="V179" s="123"/>
      <c r="W179" s="123"/>
      <c r="X179" s="123"/>
      <c r="Y179" s="123"/>
      <c r="Z179" s="123"/>
      <c r="AA179" s="123"/>
      <c r="AB179" s="123"/>
      <c r="AC179" s="123"/>
      <c r="AD179" s="123"/>
      <c r="AE179" s="123"/>
      <c r="AF179" s="123"/>
      <c r="AG179" s="123"/>
      <c r="AH179" s="123"/>
      <c r="AI179" s="123"/>
    </row>
    <row r="180" spans="2:35" s="101" customFormat="1" ht="15.75" x14ac:dyDescent="0.3">
      <c r="B180" s="350" t="e">
        <f>VLOOKUP(C180,[1]!Companies[#Data],3,FALSE)</f>
        <v>#REF!</v>
      </c>
      <c r="C180" s="335" t="s">
        <v>579</v>
      </c>
      <c r="D180" s="335" t="s">
        <v>558</v>
      </c>
      <c r="E180" s="335" t="s">
        <v>315</v>
      </c>
      <c r="F180" s="335" t="s">
        <v>350</v>
      </c>
      <c r="G180" s="335" t="s">
        <v>350</v>
      </c>
      <c r="H180" s="335"/>
      <c r="I180" s="335" t="s">
        <v>537</v>
      </c>
      <c r="J180" s="351">
        <v>696572.14</v>
      </c>
      <c r="K180" s="335" t="s">
        <v>350</v>
      </c>
      <c r="L180" s="335"/>
      <c r="M180" s="330"/>
      <c r="N180" s="330"/>
      <c r="O180" s="419" t="s">
        <v>540</v>
      </c>
      <c r="S180" s="123"/>
      <c r="T180" s="123"/>
      <c r="U180" s="123"/>
      <c r="V180" s="123"/>
      <c r="W180" s="123"/>
      <c r="X180" s="123"/>
      <c r="Y180" s="123"/>
      <c r="Z180" s="123"/>
      <c r="AA180" s="123"/>
      <c r="AB180" s="123"/>
      <c r="AC180" s="123"/>
      <c r="AD180" s="123"/>
      <c r="AE180" s="123"/>
      <c r="AF180" s="123"/>
      <c r="AG180" s="123"/>
      <c r="AH180" s="123"/>
      <c r="AI180" s="123"/>
    </row>
    <row r="181" spans="2:35" s="101" customFormat="1" ht="15.75" x14ac:dyDescent="0.3">
      <c r="B181" s="350" t="e">
        <f>VLOOKUP(C181,[1]!Companies[#Data],3,FALSE)</f>
        <v>#REF!</v>
      </c>
      <c r="C181" s="335" t="s">
        <v>584</v>
      </c>
      <c r="D181" s="335" t="s">
        <v>558</v>
      </c>
      <c r="E181" s="335" t="s">
        <v>315</v>
      </c>
      <c r="F181" s="335" t="s">
        <v>350</v>
      </c>
      <c r="G181" s="335" t="s">
        <v>350</v>
      </c>
      <c r="H181" s="335"/>
      <c r="I181" s="335" t="s">
        <v>537</v>
      </c>
      <c r="J181" s="351">
        <v>2898620.4299999997</v>
      </c>
      <c r="K181" s="335" t="s">
        <v>350</v>
      </c>
      <c r="L181" s="335"/>
      <c r="M181" s="330"/>
      <c r="N181" s="330"/>
      <c r="O181" s="419" t="s">
        <v>540</v>
      </c>
      <c r="S181" s="123"/>
      <c r="T181" s="123"/>
      <c r="U181" s="123"/>
      <c r="V181" s="123"/>
      <c r="W181" s="123"/>
      <c r="X181" s="123"/>
      <c r="Y181" s="123"/>
      <c r="Z181" s="123"/>
      <c r="AA181" s="123"/>
      <c r="AB181" s="123"/>
      <c r="AC181" s="123"/>
      <c r="AD181" s="123"/>
      <c r="AE181" s="123"/>
      <c r="AF181" s="123"/>
      <c r="AG181" s="123"/>
      <c r="AH181" s="123"/>
      <c r="AI181" s="123"/>
    </row>
    <row r="182" spans="2:35" s="101" customFormat="1" ht="15.75" x14ac:dyDescent="0.3">
      <c r="B182" s="350" t="e">
        <f>VLOOKUP(C182,[1]!Companies[#Data],3,FALSE)</f>
        <v>#REF!</v>
      </c>
      <c r="C182" s="335" t="s">
        <v>580</v>
      </c>
      <c r="D182" s="335" t="s">
        <v>558</v>
      </c>
      <c r="E182" s="335" t="s">
        <v>315</v>
      </c>
      <c r="F182" s="335" t="s">
        <v>350</v>
      </c>
      <c r="G182" s="335" t="s">
        <v>350</v>
      </c>
      <c r="H182" s="335"/>
      <c r="I182" s="335" t="s">
        <v>537</v>
      </c>
      <c r="J182" s="351">
        <v>621494.04</v>
      </c>
      <c r="K182" s="335" t="s">
        <v>350</v>
      </c>
      <c r="L182" s="335"/>
      <c r="M182" s="330"/>
      <c r="N182" s="330"/>
      <c r="O182" s="419" t="s">
        <v>540</v>
      </c>
      <c r="S182" s="123"/>
      <c r="T182" s="123"/>
      <c r="U182" s="123"/>
      <c r="V182" s="123"/>
      <c r="W182" s="123"/>
      <c r="X182" s="123"/>
      <c r="Y182" s="123"/>
      <c r="Z182" s="123"/>
      <c r="AA182" s="123"/>
      <c r="AB182" s="123"/>
      <c r="AC182" s="123"/>
      <c r="AD182" s="123"/>
      <c r="AE182" s="123"/>
      <c r="AF182" s="123"/>
      <c r="AG182" s="123"/>
      <c r="AH182" s="123"/>
      <c r="AI182" s="123"/>
    </row>
    <row r="183" spans="2:35" s="101" customFormat="1" ht="15.75" x14ac:dyDescent="0.3">
      <c r="B183" s="350" t="e">
        <f>VLOOKUP(C183,[1]!Companies[#Data],3,FALSE)</f>
        <v>#REF!</v>
      </c>
      <c r="C183" s="335" t="s">
        <v>581</v>
      </c>
      <c r="D183" s="335" t="s">
        <v>558</v>
      </c>
      <c r="E183" s="335" t="s">
        <v>315</v>
      </c>
      <c r="F183" s="335" t="s">
        <v>350</v>
      </c>
      <c r="G183" s="335" t="s">
        <v>350</v>
      </c>
      <c r="H183" s="335"/>
      <c r="I183" s="335" t="s">
        <v>537</v>
      </c>
      <c r="J183" s="352">
        <v>38080528.160000004</v>
      </c>
      <c r="K183" s="335" t="s">
        <v>350</v>
      </c>
      <c r="L183" s="335"/>
      <c r="M183" s="330"/>
      <c r="N183" s="330"/>
      <c r="O183" s="419" t="s">
        <v>540</v>
      </c>
      <c r="S183" s="123"/>
      <c r="T183" s="123"/>
      <c r="U183" s="123"/>
      <c r="V183" s="123"/>
      <c r="W183" s="123"/>
      <c r="X183" s="123"/>
      <c r="Y183" s="123"/>
      <c r="Z183" s="123"/>
      <c r="AA183" s="123"/>
      <c r="AB183" s="123"/>
      <c r="AC183" s="123"/>
      <c r="AD183" s="123"/>
      <c r="AE183" s="123"/>
      <c r="AF183" s="123"/>
      <c r="AG183" s="123"/>
      <c r="AH183" s="123"/>
      <c r="AI183" s="123"/>
    </row>
    <row r="184" spans="2:35" s="101" customFormat="1" ht="15.75" x14ac:dyDescent="0.3">
      <c r="B184" s="350" t="e">
        <f>VLOOKUP(C184,[1]!Companies[#Data],3,FALSE)</f>
        <v>#REF!</v>
      </c>
      <c r="C184" s="335" t="s">
        <v>582</v>
      </c>
      <c r="D184" s="335" t="s">
        <v>558</v>
      </c>
      <c r="E184" s="335" t="s">
        <v>315</v>
      </c>
      <c r="F184" s="335" t="s">
        <v>350</v>
      </c>
      <c r="G184" s="335" t="s">
        <v>350</v>
      </c>
      <c r="H184" s="335"/>
      <c r="I184" s="335" t="s">
        <v>537</v>
      </c>
      <c r="J184" s="352">
        <v>13696378.52</v>
      </c>
      <c r="K184" s="335" t="s">
        <v>350</v>
      </c>
      <c r="L184" s="335"/>
      <c r="M184" s="330"/>
      <c r="N184" s="330"/>
      <c r="O184" s="419" t="s">
        <v>540</v>
      </c>
      <c r="S184" s="123"/>
      <c r="T184" s="123"/>
      <c r="U184" s="123"/>
      <c r="V184" s="123"/>
      <c r="W184" s="123"/>
      <c r="X184" s="123"/>
      <c r="Y184" s="123"/>
      <c r="Z184" s="123"/>
      <c r="AA184" s="123"/>
      <c r="AB184" s="123"/>
      <c r="AC184" s="123"/>
      <c r="AD184" s="123"/>
      <c r="AE184" s="123"/>
      <c r="AF184" s="123"/>
      <c r="AG184" s="123"/>
      <c r="AH184" s="123"/>
      <c r="AI184" s="123"/>
    </row>
    <row r="185" spans="2:35" s="101" customFormat="1" ht="15.75" x14ac:dyDescent="0.3">
      <c r="B185" s="350" t="e">
        <f>VLOOKUP(C185,[1]!Companies[#Data],3,FALSE)</f>
        <v>#REF!</v>
      </c>
      <c r="C185" s="335" t="s">
        <v>570</v>
      </c>
      <c r="D185" s="335" t="s">
        <v>558</v>
      </c>
      <c r="E185" s="335" t="s">
        <v>655</v>
      </c>
      <c r="F185" s="335" t="s">
        <v>350</v>
      </c>
      <c r="G185" s="335" t="s">
        <v>350</v>
      </c>
      <c r="H185" s="335"/>
      <c r="I185" s="335" t="s">
        <v>537</v>
      </c>
      <c r="J185" s="351">
        <v>1392381189.79</v>
      </c>
      <c r="K185" s="335" t="s">
        <v>350</v>
      </c>
      <c r="L185" s="335"/>
      <c r="M185" s="330"/>
      <c r="N185" s="330"/>
      <c r="O185" s="419" t="s">
        <v>540</v>
      </c>
      <c r="S185" s="123"/>
      <c r="T185" s="123"/>
      <c r="U185" s="123"/>
      <c r="V185" s="123"/>
      <c r="W185" s="123"/>
      <c r="X185" s="123"/>
      <c r="Y185" s="123"/>
      <c r="Z185" s="123"/>
      <c r="AA185" s="123"/>
      <c r="AB185" s="123"/>
      <c r="AC185" s="123"/>
      <c r="AD185" s="123"/>
      <c r="AE185" s="123"/>
      <c r="AF185" s="123"/>
      <c r="AG185" s="123"/>
      <c r="AH185" s="123"/>
      <c r="AI185" s="123"/>
    </row>
    <row r="186" spans="2:35" s="101" customFormat="1" ht="15.75" x14ac:dyDescent="0.3">
      <c r="B186" s="350" t="e">
        <f>VLOOKUP(C186,[1]!Companies[#Data],3,FALSE)</f>
        <v>#REF!</v>
      </c>
      <c r="C186" s="335" t="s">
        <v>571</v>
      </c>
      <c r="D186" s="335" t="s">
        <v>558</v>
      </c>
      <c r="E186" s="335" t="s">
        <v>655</v>
      </c>
      <c r="F186" s="335" t="s">
        <v>350</v>
      </c>
      <c r="G186" s="335" t="s">
        <v>350</v>
      </c>
      <c r="H186" s="335"/>
      <c r="I186" s="335" t="s">
        <v>537</v>
      </c>
      <c r="J186" s="351">
        <v>32956631.740000002</v>
      </c>
      <c r="K186" s="335" t="s">
        <v>350</v>
      </c>
      <c r="L186" s="335"/>
      <c r="M186" s="330"/>
      <c r="N186" s="330"/>
      <c r="O186" s="419" t="s">
        <v>540</v>
      </c>
      <c r="S186" s="123"/>
      <c r="T186" s="123"/>
      <c r="U186" s="123"/>
      <c r="V186" s="123"/>
      <c r="W186" s="123"/>
      <c r="X186" s="123"/>
      <c r="Y186" s="123"/>
      <c r="Z186" s="123"/>
      <c r="AA186" s="123"/>
      <c r="AB186" s="123"/>
      <c r="AC186" s="123"/>
      <c r="AD186" s="123"/>
      <c r="AE186" s="123"/>
      <c r="AF186" s="123"/>
      <c r="AG186" s="123"/>
      <c r="AH186" s="123"/>
      <c r="AI186" s="123"/>
    </row>
    <row r="187" spans="2:35" s="101" customFormat="1" ht="15.75" x14ac:dyDescent="0.3">
      <c r="B187" s="350" t="e">
        <f>VLOOKUP(C187,[1]!Companies[#Data],3,FALSE)</f>
        <v>#REF!</v>
      </c>
      <c r="C187" s="335" t="s">
        <v>574</v>
      </c>
      <c r="D187" s="335" t="s">
        <v>558</v>
      </c>
      <c r="E187" s="335" t="s">
        <v>655</v>
      </c>
      <c r="F187" s="335" t="s">
        <v>350</v>
      </c>
      <c r="G187" s="335" t="s">
        <v>350</v>
      </c>
      <c r="H187" s="335"/>
      <c r="I187" s="335" t="s">
        <v>537</v>
      </c>
      <c r="J187" s="351">
        <v>292783500.97000003</v>
      </c>
      <c r="K187" s="335" t="s">
        <v>350</v>
      </c>
      <c r="L187" s="335"/>
      <c r="M187" s="330"/>
      <c r="N187" s="330"/>
      <c r="O187" s="419" t="s">
        <v>540</v>
      </c>
      <c r="S187" s="123"/>
      <c r="T187" s="123"/>
      <c r="U187" s="123"/>
      <c r="V187" s="123"/>
      <c r="W187" s="123"/>
      <c r="X187" s="123"/>
      <c r="Y187" s="123"/>
      <c r="Z187" s="123"/>
      <c r="AA187" s="123"/>
      <c r="AB187" s="123"/>
      <c r="AC187" s="123"/>
      <c r="AD187" s="123"/>
      <c r="AE187" s="123"/>
      <c r="AF187" s="123"/>
      <c r="AG187" s="123"/>
      <c r="AH187" s="123"/>
      <c r="AI187" s="123"/>
    </row>
    <row r="188" spans="2:35" s="101" customFormat="1" ht="15.75" x14ac:dyDescent="0.3">
      <c r="B188" s="350" t="e">
        <f>VLOOKUP(C188,[1]!Companies[#Data],3,FALSE)</f>
        <v>#REF!</v>
      </c>
      <c r="C188" s="335" t="s">
        <v>577</v>
      </c>
      <c r="D188" s="335" t="s">
        <v>558</v>
      </c>
      <c r="E188" s="335" t="s">
        <v>655</v>
      </c>
      <c r="F188" s="335" t="s">
        <v>350</v>
      </c>
      <c r="G188" s="335" t="s">
        <v>350</v>
      </c>
      <c r="H188" s="335"/>
      <c r="I188" s="335" t="s">
        <v>537</v>
      </c>
      <c r="J188" s="351">
        <v>59096523.129999995</v>
      </c>
      <c r="K188" s="335" t="s">
        <v>350</v>
      </c>
      <c r="L188" s="335"/>
      <c r="M188" s="330"/>
      <c r="N188" s="330"/>
      <c r="O188" s="419" t="s">
        <v>540</v>
      </c>
      <c r="S188" s="123"/>
      <c r="T188" s="123"/>
      <c r="U188" s="123"/>
      <c r="V188" s="123"/>
      <c r="W188" s="123"/>
      <c r="X188" s="123"/>
      <c r="Y188" s="123"/>
      <c r="Z188" s="123"/>
      <c r="AA188" s="123"/>
      <c r="AB188" s="123"/>
      <c r="AC188" s="123"/>
      <c r="AD188" s="123"/>
      <c r="AE188" s="123"/>
      <c r="AF188" s="123"/>
      <c r="AG188" s="123"/>
      <c r="AH188" s="123"/>
      <c r="AI188" s="123"/>
    </row>
    <row r="189" spans="2:35" s="101" customFormat="1" ht="15.75" x14ac:dyDescent="0.3">
      <c r="B189" s="350" t="e">
        <f>VLOOKUP(C189,[1]!Companies[#Data],3,FALSE)</f>
        <v>#REF!</v>
      </c>
      <c r="C189" s="335" t="s">
        <v>581</v>
      </c>
      <c r="D189" s="335" t="s">
        <v>558</v>
      </c>
      <c r="E189" s="335" t="s">
        <v>655</v>
      </c>
      <c r="F189" s="335" t="s">
        <v>350</v>
      </c>
      <c r="G189" s="335" t="s">
        <v>350</v>
      </c>
      <c r="H189" s="335"/>
      <c r="I189" s="335" t="s">
        <v>537</v>
      </c>
      <c r="J189" s="352">
        <v>39538488.799999997</v>
      </c>
      <c r="K189" s="335" t="s">
        <v>350</v>
      </c>
      <c r="L189" s="335"/>
      <c r="M189" s="330"/>
      <c r="N189" s="330"/>
      <c r="O189" s="419" t="s">
        <v>540</v>
      </c>
      <c r="S189" s="123"/>
      <c r="T189" s="123"/>
      <c r="U189" s="123"/>
      <c r="V189" s="123"/>
      <c r="W189" s="123"/>
      <c r="X189" s="123"/>
      <c r="Y189" s="123"/>
      <c r="Z189" s="123"/>
      <c r="AA189" s="123"/>
      <c r="AB189" s="123"/>
      <c r="AC189" s="123"/>
      <c r="AD189" s="123"/>
      <c r="AE189" s="123"/>
      <c r="AF189" s="123"/>
      <c r="AG189" s="123"/>
      <c r="AH189" s="123"/>
      <c r="AI189" s="123"/>
    </row>
    <row r="190" spans="2:35" s="101" customFormat="1" ht="15.75" x14ac:dyDescent="0.3">
      <c r="B190" s="350" t="e">
        <f>VLOOKUP(C190,[1]!Companies[#Data],3,FALSE)</f>
        <v>#REF!</v>
      </c>
      <c r="C190" s="335" t="s">
        <v>582</v>
      </c>
      <c r="D190" s="335" t="s">
        <v>558</v>
      </c>
      <c r="E190" s="335" t="s">
        <v>655</v>
      </c>
      <c r="F190" s="335" t="s">
        <v>350</v>
      </c>
      <c r="G190" s="335" t="s">
        <v>350</v>
      </c>
      <c r="H190" s="335"/>
      <c r="I190" s="335" t="s">
        <v>537</v>
      </c>
      <c r="J190" s="352">
        <v>255546057.28999999</v>
      </c>
      <c r="K190" s="335" t="s">
        <v>350</v>
      </c>
      <c r="L190" s="335"/>
      <c r="M190" s="330"/>
      <c r="N190" s="330"/>
      <c r="O190" s="419" t="s">
        <v>540</v>
      </c>
      <c r="S190" s="123"/>
      <c r="T190" s="123"/>
      <c r="U190" s="123"/>
      <c r="V190" s="123"/>
      <c r="W190" s="123"/>
      <c r="X190" s="123"/>
      <c r="Y190" s="123"/>
      <c r="Z190" s="123"/>
      <c r="AA190" s="123"/>
      <c r="AB190" s="123"/>
      <c r="AC190" s="123"/>
      <c r="AD190" s="123"/>
      <c r="AE190" s="123"/>
      <c r="AF190" s="123"/>
      <c r="AG190" s="123"/>
      <c r="AH190" s="123"/>
      <c r="AI190" s="123"/>
    </row>
    <row r="191" spans="2:35" s="101" customFormat="1" ht="16.5" thickBot="1" x14ac:dyDescent="0.35">
      <c r="G191" s="109"/>
      <c r="R191" s="123"/>
      <c r="S191" s="123"/>
      <c r="T191" s="123"/>
      <c r="U191" s="123"/>
      <c r="V191" s="123"/>
      <c r="W191" s="123"/>
      <c r="X191" s="123"/>
      <c r="Y191" s="123"/>
      <c r="Z191" s="123"/>
      <c r="AA191" s="123"/>
      <c r="AB191" s="123"/>
      <c r="AC191" s="123"/>
      <c r="AD191" s="123"/>
      <c r="AE191" s="123"/>
      <c r="AF191" s="123"/>
      <c r="AG191" s="123"/>
      <c r="AH191" s="123"/>
    </row>
    <row r="192" spans="2:35" s="101" customFormat="1" ht="16.5" thickBot="1" x14ac:dyDescent="0.35">
      <c r="G192" s="109"/>
      <c r="H192" s="127" t="s">
        <v>322</v>
      </c>
      <c r="I192" s="124"/>
      <c r="J192" s="116">
        <f>SUMIF(Table10[Reporting currency],"USD",Table10[Revenue value])+(IFERROR(SUMIF(Table10[Reporting currency],"&lt;&gt;USD",Table10[Revenue value])/About!E45,0))</f>
        <v>1012760019.8037503</v>
      </c>
      <c r="R192" s="123"/>
      <c r="S192" s="123"/>
      <c r="T192" s="123"/>
      <c r="U192" s="123"/>
      <c r="V192" s="123"/>
      <c r="W192" s="123"/>
      <c r="X192" s="123"/>
      <c r="Y192" s="123"/>
      <c r="Z192" s="123"/>
      <c r="AA192" s="123"/>
      <c r="AB192" s="123"/>
      <c r="AC192" s="123"/>
      <c r="AD192" s="123"/>
      <c r="AE192" s="123"/>
      <c r="AF192" s="123"/>
      <c r="AG192" s="123"/>
      <c r="AH192" s="123"/>
    </row>
    <row r="193" spans="3:34" s="101" customFormat="1" ht="16.5" thickBot="1" x14ac:dyDescent="0.35">
      <c r="G193" s="109"/>
      <c r="H193" s="126"/>
      <c r="I193" s="126"/>
      <c r="J193" s="125"/>
      <c r="R193" s="123"/>
      <c r="S193" s="123"/>
      <c r="T193" s="123"/>
      <c r="U193" s="123"/>
      <c r="V193" s="123"/>
      <c r="W193" s="123"/>
      <c r="X193" s="123"/>
      <c r="Y193" s="123"/>
      <c r="Z193" s="123"/>
      <c r="AA193" s="123"/>
      <c r="AB193" s="123"/>
      <c r="AC193" s="123"/>
      <c r="AD193" s="123"/>
      <c r="AE193" s="123"/>
      <c r="AF193" s="123"/>
      <c r="AG193" s="123"/>
      <c r="AH193" s="123"/>
    </row>
    <row r="194" spans="3:34" s="101" customFormat="1" ht="17.25" thickBot="1" x14ac:dyDescent="0.35">
      <c r="G194" s="109"/>
      <c r="H194" s="115" t="str">
        <f>"Total in "&amp;About!E44</f>
        <v>Total in ZMW</v>
      </c>
      <c r="I194" s="124"/>
      <c r="J194" s="116">
        <f>IF(About!E44="USD",0,SUMIF(Table10[Reporting currency],About!E44,Table10[Revenue value]))+(IFERROR(SUMIF(Table10[Reporting currency],"USD",Table10[Revenue value])*About!E45,0))</f>
        <v>13087188803.910002</v>
      </c>
      <c r="R194" s="123"/>
      <c r="S194" s="123"/>
      <c r="T194" s="123"/>
      <c r="U194" s="123"/>
      <c r="V194" s="123"/>
      <c r="W194" s="123"/>
      <c r="X194" s="123"/>
      <c r="Y194" s="123"/>
      <c r="Z194" s="123"/>
      <c r="AA194" s="123"/>
      <c r="AB194" s="123"/>
      <c r="AC194" s="123"/>
      <c r="AD194" s="123"/>
      <c r="AE194" s="123"/>
      <c r="AF194" s="123"/>
      <c r="AG194" s="123"/>
      <c r="AH194" s="123"/>
    </row>
    <row r="195" spans="3:34" s="101" customFormat="1" ht="15.75" x14ac:dyDescent="0.3">
      <c r="R195" s="123"/>
      <c r="S195" s="123"/>
      <c r="T195" s="123"/>
      <c r="U195" s="123"/>
      <c r="V195" s="123"/>
      <c r="W195" s="123"/>
      <c r="X195" s="123"/>
      <c r="Y195" s="123"/>
      <c r="Z195" s="123"/>
      <c r="AA195" s="123"/>
      <c r="AB195" s="123"/>
      <c r="AC195" s="123"/>
      <c r="AD195" s="123"/>
      <c r="AE195" s="123"/>
      <c r="AF195" s="123"/>
      <c r="AG195" s="123"/>
      <c r="AH195" s="123"/>
    </row>
    <row r="196" spans="3:34" ht="23.25" customHeight="1" x14ac:dyDescent="0.25">
      <c r="C196" s="498" t="s">
        <v>323</v>
      </c>
      <c r="D196" s="498"/>
      <c r="E196" s="498"/>
      <c r="F196" s="498"/>
      <c r="G196" s="498"/>
      <c r="H196" s="498"/>
      <c r="I196" s="498"/>
      <c r="J196" s="498"/>
      <c r="K196" s="498"/>
      <c r="L196" s="498"/>
      <c r="M196" s="498"/>
      <c r="N196" s="498"/>
      <c r="O196" s="299"/>
      <c r="P196" s="227"/>
      <c r="Q196" s="227"/>
      <c r="R196" s="298"/>
      <c r="S196" s="298"/>
      <c r="T196" s="298"/>
      <c r="U196" s="298"/>
      <c r="V196" s="298"/>
      <c r="W196" s="298"/>
      <c r="X196" s="298"/>
      <c r="Y196" s="298"/>
      <c r="Z196" s="298"/>
      <c r="AA196" s="298"/>
      <c r="AB196" s="298"/>
      <c r="AC196" s="298"/>
      <c r="AD196" s="298"/>
      <c r="AE196" s="298"/>
      <c r="AF196" s="298"/>
      <c r="AG196" s="298"/>
      <c r="AH196" s="298"/>
    </row>
    <row r="197" spans="3:34" s="101" customFormat="1" ht="15.75" x14ac:dyDescent="0.3">
      <c r="C197" s="499" t="s">
        <v>324</v>
      </c>
      <c r="D197" s="499"/>
      <c r="E197" s="499"/>
      <c r="F197" s="499"/>
      <c r="G197" s="499"/>
      <c r="H197" s="499"/>
      <c r="I197" s="499"/>
      <c r="J197" s="499"/>
      <c r="K197" s="499"/>
      <c r="L197" s="499"/>
      <c r="M197" s="499"/>
      <c r="N197" s="499"/>
      <c r="O197" s="295"/>
      <c r="R197" s="123"/>
      <c r="S197" s="123"/>
      <c r="T197" s="123"/>
      <c r="U197" s="123"/>
      <c r="V197" s="123"/>
      <c r="W197" s="123"/>
      <c r="X197" s="123"/>
      <c r="Y197" s="123"/>
      <c r="Z197" s="123"/>
      <c r="AA197" s="123"/>
      <c r="AB197" s="123"/>
      <c r="AC197" s="123"/>
      <c r="AD197" s="123"/>
      <c r="AE197" s="123"/>
      <c r="AF197" s="123"/>
      <c r="AG197" s="123"/>
      <c r="AH197" s="123"/>
    </row>
    <row r="198" spans="3:34" s="101" customFormat="1" ht="15.75" x14ac:dyDescent="0.3">
      <c r="C198" s="349"/>
      <c r="D198" s="349"/>
      <c r="E198" s="349"/>
      <c r="F198" s="349"/>
      <c r="G198" s="349"/>
      <c r="H198" s="349"/>
      <c r="I198" s="349"/>
      <c r="J198" s="349"/>
      <c r="K198" s="349"/>
      <c r="L198" s="349"/>
      <c r="M198" s="349"/>
      <c r="N198" s="349"/>
      <c r="O198" s="295"/>
      <c r="R198" s="123"/>
      <c r="S198" s="123"/>
      <c r="T198" s="123"/>
      <c r="U198" s="123"/>
      <c r="V198" s="123"/>
      <c r="W198" s="123"/>
      <c r="X198" s="123"/>
      <c r="Y198" s="123"/>
      <c r="Z198" s="123"/>
      <c r="AA198" s="123"/>
      <c r="AB198" s="123"/>
      <c r="AC198" s="123"/>
      <c r="AD198" s="123"/>
      <c r="AE198" s="123"/>
      <c r="AF198" s="123"/>
      <c r="AG198" s="123"/>
      <c r="AH198" s="123"/>
    </row>
    <row r="199" spans="3:34" s="101" customFormat="1" ht="15.75" x14ac:dyDescent="0.3">
      <c r="C199" s="372" t="s">
        <v>707</v>
      </c>
      <c r="D199" s="349"/>
      <c r="E199" s="349"/>
      <c r="F199" s="349"/>
      <c r="G199" s="349"/>
      <c r="H199" s="349"/>
      <c r="I199" s="349"/>
      <c r="J199" s="349"/>
      <c r="K199" s="349"/>
      <c r="L199" s="349"/>
      <c r="M199" s="349"/>
      <c r="N199" s="349"/>
      <c r="O199" s="295"/>
      <c r="R199" s="123"/>
      <c r="S199" s="123"/>
      <c r="T199" s="123"/>
      <c r="U199" s="123"/>
      <c r="V199" s="123"/>
      <c r="W199" s="123"/>
      <c r="X199" s="123"/>
      <c r="Y199" s="123"/>
      <c r="Z199" s="123"/>
      <c r="AA199" s="123"/>
      <c r="AB199" s="123"/>
      <c r="AC199" s="123"/>
      <c r="AD199" s="123"/>
      <c r="AE199" s="123"/>
      <c r="AF199" s="123"/>
      <c r="AG199" s="123"/>
      <c r="AH199" s="123"/>
    </row>
    <row r="200" spans="3:34" s="101" customFormat="1" ht="15.75" x14ac:dyDescent="0.3">
      <c r="C200" s="372"/>
      <c r="D200" s="349"/>
      <c r="E200" s="349"/>
      <c r="F200" s="349"/>
      <c r="G200" s="349"/>
      <c r="H200" s="349"/>
      <c r="I200" s="349"/>
      <c r="J200" s="349"/>
      <c r="K200" s="349"/>
      <c r="L200" s="349"/>
      <c r="M200" s="349"/>
      <c r="N200" s="349"/>
      <c r="O200" s="295"/>
      <c r="R200" s="123"/>
      <c r="S200" s="123"/>
      <c r="T200" s="123"/>
      <c r="U200" s="123"/>
      <c r="V200" s="123"/>
      <c r="W200" s="123"/>
      <c r="X200" s="123"/>
      <c r="Y200" s="123"/>
      <c r="Z200" s="123"/>
      <c r="AA200" s="123"/>
      <c r="AB200" s="123"/>
      <c r="AC200" s="123"/>
      <c r="AD200" s="123"/>
      <c r="AE200" s="123"/>
      <c r="AF200" s="123"/>
      <c r="AG200" s="123"/>
      <c r="AH200" s="123"/>
    </row>
    <row r="201" spans="3:34" s="101" customFormat="1" ht="15.75" x14ac:dyDescent="0.3">
      <c r="C201" s="354" t="s">
        <v>340</v>
      </c>
      <c r="D201" s="354" t="s">
        <v>309</v>
      </c>
      <c r="E201" s="354" t="s">
        <v>310</v>
      </c>
      <c r="F201" s="355" t="s">
        <v>311</v>
      </c>
      <c r="G201" s="354" t="s">
        <v>280</v>
      </c>
      <c r="H201" s="349"/>
      <c r="I201" s="349"/>
      <c r="J201" s="349"/>
      <c r="K201" s="349"/>
      <c r="L201" s="349"/>
      <c r="M201" s="349"/>
      <c r="N201" s="349"/>
      <c r="O201" s="295"/>
      <c r="R201" s="123"/>
      <c r="S201" s="123"/>
      <c r="T201" s="123"/>
      <c r="U201" s="123"/>
      <c r="V201" s="123"/>
      <c r="W201" s="123"/>
      <c r="X201" s="123"/>
      <c r="Y201" s="123"/>
      <c r="Z201" s="123"/>
      <c r="AA201" s="123"/>
      <c r="AB201" s="123"/>
      <c r="AC201" s="123"/>
      <c r="AD201" s="123"/>
      <c r="AE201" s="123"/>
      <c r="AF201" s="123"/>
      <c r="AG201" s="123"/>
      <c r="AH201" s="123"/>
    </row>
    <row r="202" spans="3:34" s="101" customFormat="1" ht="15.75" x14ac:dyDescent="0.3">
      <c r="C202" s="362" t="s">
        <v>570</v>
      </c>
      <c r="D202" s="356" t="s">
        <v>558</v>
      </c>
      <c r="E202" s="362" t="s">
        <v>667</v>
      </c>
      <c r="F202" s="357">
        <v>39241288.99000001</v>
      </c>
      <c r="G202" s="356" t="s">
        <v>537</v>
      </c>
      <c r="H202" s="349"/>
      <c r="I202" s="349"/>
      <c r="J202" s="373"/>
      <c r="K202" s="349"/>
      <c r="L202" s="349"/>
      <c r="M202" s="349"/>
      <c r="N202" s="349"/>
      <c r="O202" s="295"/>
      <c r="R202" s="123"/>
      <c r="S202" s="123"/>
      <c r="T202" s="123"/>
      <c r="U202" s="123"/>
      <c r="V202" s="123"/>
      <c r="W202" s="123"/>
      <c r="X202" s="123"/>
      <c r="Y202" s="123"/>
      <c r="Z202" s="123"/>
      <c r="AA202" s="123"/>
      <c r="AB202" s="123"/>
      <c r="AC202" s="123"/>
      <c r="AD202" s="123"/>
      <c r="AE202" s="123"/>
      <c r="AF202" s="123"/>
      <c r="AG202" s="123"/>
      <c r="AH202" s="123"/>
    </row>
    <row r="203" spans="3:34" s="101" customFormat="1" ht="15.75" x14ac:dyDescent="0.3">
      <c r="C203" s="362" t="s">
        <v>571</v>
      </c>
      <c r="D203" s="356" t="s">
        <v>558</v>
      </c>
      <c r="E203" s="362" t="s">
        <v>667</v>
      </c>
      <c r="F203" s="357">
        <v>153826597.91000009</v>
      </c>
      <c r="G203" s="356" t="s">
        <v>537</v>
      </c>
      <c r="H203" s="349"/>
      <c r="I203" s="349"/>
      <c r="J203" s="373"/>
      <c r="K203" s="349"/>
      <c r="L203" s="349"/>
      <c r="M203" s="349"/>
      <c r="N203" s="349"/>
      <c r="O203" s="295"/>
      <c r="R203" s="123"/>
      <c r="S203" s="123"/>
      <c r="T203" s="123"/>
      <c r="U203" s="123"/>
      <c r="V203" s="123"/>
      <c r="W203" s="123"/>
      <c r="X203" s="123"/>
      <c r="Y203" s="123"/>
      <c r="Z203" s="123"/>
      <c r="AA203" s="123"/>
      <c r="AB203" s="123"/>
      <c r="AC203" s="123"/>
      <c r="AD203" s="123"/>
      <c r="AE203" s="123"/>
      <c r="AF203" s="123"/>
      <c r="AG203" s="123"/>
      <c r="AH203" s="123"/>
    </row>
    <row r="204" spans="3:34" s="101" customFormat="1" ht="15.75" x14ac:dyDescent="0.3">
      <c r="C204" s="362" t="s">
        <v>572</v>
      </c>
      <c r="D204" s="356" t="s">
        <v>558</v>
      </c>
      <c r="E204" s="362" t="s">
        <v>667</v>
      </c>
      <c r="F204" s="357">
        <v>44349995.239999995</v>
      </c>
      <c r="G204" s="356" t="s">
        <v>537</v>
      </c>
      <c r="H204" s="349"/>
      <c r="I204" s="349"/>
      <c r="J204" s="349"/>
      <c r="K204" s="349"/>
      <c r="L204" s="349"/>
      <c r="M204" s="349"/>
      <c r="N204" s="349"/>
      <c r="O204" s="295"/>
      <c r="R204" s="123"/>
      <c r="S204" s="123"/>
      <c r="T204" s="123"/>
      <c r="U204" s="123"/>
      <c r="V204" s="123"/>
      <c r="W204" s="123"/>
      <c r="X204" s="123"/>
      <c r="Y204" s="123"/>
      <c r="Z204" s="123"/>
      <c r="AA204" s="123"/>
      <c r="AB204" s="123"/>
      <c r="AC204" s="123"/>
      <c r="AD204" s="123"/>
      <c r="AE204" s="123"/>
      <c r="AF204" s="123"/>
      <c r="AG204" s="123"/>
      <c r="AH204" s="123"/>
    </row>
    <row r="205" spans="3:34" s="101" customFormat="1" ht="15.75" x14ac:dyDescent="0.3">
      <c r="C205" s="362" t="s">
        <v>575</v>
      </c>
      <c r="D205" s="356" t="s">
        <v>558</v>
      </c>
      <c r="E205" s="362" t="s">
        <v>667</v>
      </c>
      <c r="F205" s="357">
        <v>56072844.779999994</v>
      </c>
      <c r="G205" s="356" t="s">
        <v>537</v>
      </c>
      <c r="H205" s="349"/>
      <c r="I205" s="349"/>
      <c r="J205" s="349"/>
      <c r="K205" s="349"/>
      <c r="L205" s="349"/>
      <c r="M205" s="349"/>
      <c r="N205" s="349"/>
      <c r="O205" s="349"/>
      <c r="R205" s="123"/>
      <c r="S205" s="123"/>
      <c r="T205" s="123"/>
      <c r="U205" s="123"/>
      <c r="V205" s="123"/>
      <c r="W205" s="123"/>
      <c r="X205" s="123"/>
      <c r="Y205" s="123"/>
      <c r="Z205" s="123"/>
      <c r="AA205" s="123"/>
      <c r="AB205" s="123"/>
      <c r="AC205" s="123"/>
      <c r="AD205" s="123"/>
      <c r="AE205" s="123"/>
      <c r="AF205" s="123"/>
      <c r="AG205" s="123"/>
      <c r="AH205" s="123"/>
    </row>
    <row r="206" spans="3:34" s="101" customFormat="1" ht="15.75" x14ac:dyDescent="0.3">
      <c r="C206" s="362" t="s">
        <v>573</v>
      </c>
      <c r="D206" s="356" t="s">
        <v>558</v>
      </c>
      <c r="E206" s="362" t="s">
        <v>667</v>
      </c>
      <c r="F206" s="357">
        <v>157963948.48999998</v>
      </c>
      <c r="G206" s="356" t="s">
        <v>537</v>
      </c>
      <c r="H206" s="349"/>
      <c r="I206" s="349"/>
      <c r="J206" s="349"/>
      <c r="K206" s="349"/>
      <c r="L206" s="349"/>
      <c r="M206" s="349"/>
      <c r="N206" s="349"/>
      <c r="O206" s="349"/>
      <c r="R206" s="123"/>
      <c r="S206" s="123"/>
      <c r="T206" s="123"/>
      <c r="U206" s="123"/>
      <c r="V206" s="123"/>
      <c r="W206" s="123"/>
      <c r="X206" s="123"/>
      <c r="Y206" s="123"/>
      <c r="Z206" s="123"/>
      <c r="AA206" s="123"/>
      <c r="AB206" s="123"/>
      <c r="AC206" s="123"/>
      <c r="AD206" s="123"/>
      <c r="AE206" s="123"/>
      <c r="AF206" s="123"/>
      <c r="AG206" s="123"/>
      <c r="AH206" s="123"/>
    </row>
    <row r="207" spans="3:34" s="101" customFormat="1" ht="15.75" x14ac:dyDescent="0.3">
      <c r="C207" s="362" t="s">
        <v>574</v>
      </c>
      <c r="D207" s="356" t="s">
        <v>558</v>
      </c>
      <c r="E207" s="362" t="s">
        <v>667</v>
      </c>
      <c r="F207" s="357">
        <v>10709102.070000002</v>
      </c>
      <c r="G207" s="356" t="s">
        <v>537</v>
      </c>
      <c r="H207" s="349"/>
      <c r="I207" s="349"/>
      <c r="J207" s="349"/>
      <c r="K207" s="349"/>
      <c r="L207" s="349"/>
      <c r="M207" s="349"/>
      <c r="N207" s="349"/>
      <c r="O207" s="349"/>
      <c r="R207" s="123"/>
      <c r="S207" s="123"/>
      <c r="T207" s="123"/>
      <c r="U207" s="123"/>
      <c r="V207" s="123"/>
      <c r="W207" s="123"/>
      <c r="X207" s="123"/>
      <c r="Y207" s="123"/>
      <c r="Z207" s="123"/>
      <c r="AA207" s="123"/>
      <c r="AB207" s="123"/>
      <c r="AC207" s="123"/>
      <c r="AD207" s="123"/>
      <c r="AE207" s="123"/>
      <c r="AF207" s="123"/>
      <c r="AG207" s="123"/>
      <c r="AH207" s="123"/>
    </row>
    <row r="208" spans="3:34" s="101" customFormat="1" ht="15.75" x14ac:dyDescent="0.3">
      <c r="C208" s="362" t="s">
        <v>576</v>
      </c>
      <c r="D208" s="356" t="s">
        <v>558</v>
      </c>
      <c r="E208" s="362" t="s">
        <v>667</v>
      </c>
      <c r="F208" s="357">
        <v>38144866.240000002</v>
      </c>
      <c r="G208" s="356" t="s">
        <v>537</v>
      </c>
      <c r="H208" s="349"/>
      <c r="I208" s="349"/>
      <c r="J208" s="349"/>
      <c r="K208" s="349"/>
      <c r="L208" s="349"/>
      <c r="M208" s="349"/>
      <c r="N208" s="349"/>
      <c r="O208" s="349"/>
      <c r="R208" s="123"/>
      <c r="S208" s="123"/>
      <c r="T208" s="123"/>
      <c r="U208" s="123"/>
      <c r="V208" s="123"/>
      <c r="W208" s="123"/>
      <c r="X208" s="123"/>
      <c r="Y208" s="123"/>
      <c r="Z208" s="123"/>
      <c r="AA208" s="123"/>
      <c r="AB208" s="123"/>
      <c r="AC208" s="123"/>
      <c r="AD208" s="123"/>
      <c r="AE208" s="123"/>
      <c r="AF208" s="123"/>
      <c r="AG208" s="123"/>
      <c r="AH208" s="123"/>
    </row>
    <row r="209" spans="3:34" s="101" customFormat="1" ht="15.75" x14ac:dyDescent="0.3">
      <c r="C209" s="362" t="s">
        <v>577</v>
      </c>
      <c r="D209" s="356" t="s">
        <v>558</v>
      </c>
      <c r="E209" s="362" t="s">
        <v>667</v>
      </c>
      <c r="F209" s="357">
        <v>69265402.140000015</v>
      </c>
      <c r="G209" s="356" t="s">
        <v>537</v>
      </c>
      <c r="H209" s="349"/>
      <c r="I209" s="349"/>
      <c r="J209" s="349"/>
      <c r="K209" s="349"/>
      <c r="L209" s="349"/>
      <c r="M209" s="349"/>
      <c r="N209" s="349"/>
      <c r="O209" s="349"/>
      <c r="R209" s="123"/>
      <c r="S209" s="123"/>
      <c r="T209" s="123"/>
      <c r="U209" s="123"/>
      <c r="V209" s="123"/>
      <c r="W209" s="123"/>
      <c r="X209" s="123"/>
      <c r="Y209" s="123"/>
      <c r="Z209" s="123"/>
      <c r="AA209" s="123"/>
      <c r="AB209" s="123"/>
      <c r="AC209" s="123"/>
      <c r="AD209" s="123"/>
      <c r="AE209" s="123"/>
      <c r="AF209" s="123"/>
      <c r="AG209" s="123"/>
      <c r="AH209" s="123"/>
    </row>
    <row r="210" spans="3:34" s="101" customFormat="1" ht="15.75" x14ac:dyDescent="0.3">
      <c r="C210" s="362" t="s">
        <v>583</v>
      </c>
      <c r="D210" s="356" t="s">
        <v>558</v>
      </c>
      <c r="E210" s="362" t="s">
        <v>667</v>
      </c>
      <c r="F210" s="357">
        <v>6601999.21</v>
      </c>
      <c r="G210" s="356" t="s">
        <v>537</v>
      </c>
      <c r="H210" s="349"/>
      <c r="I210" s="349"/>
      <c r="J210" s="349"/>
      <c r="K210" s="349"/>
      <c r="L210" s="349"/>
      <c r="M210" s="349"/>
      <c r="N210" s="349"/>
      <c r="O210" s="349"/>
      <c r="R210" s="123"/>
      <c r="S210" s="123"/>
      <c r="T210" s="123"/>
      <c r="U210" s="123"/>
      <c r="V210" s="123"/>
      <c r="W210" s="123"/>
      <c r="X210" s="123"/>
      <c r="Y210" s="123"/>
      <c r="Z210" s="123"/>
      <c r="AA210" s="123"/>
      <c r="AB210" s="123"/>
      <c r="AC210" s="123"/>
      <c r="AD210" s="123"/>
      <c r="AE210" s="123"/>
      <c r="AF210" s="123"/>
      <c r="AG210" s="123"/>
      <c r="AH210" s="123"/>
    </row>
    <row r="211" spans="3:34" s="101" customFormat="1" ht="15.75" x14ac:dyDescent="0.3">
      <c r="C211" s="362" t="s">
        <v>578</v>
      </c>
      <c r="D211" s="356" t="s">
        <v>558</v>
      </c>
      <c r="E211" s="362" t="s">
        <v>667</v>
      </c>
      <c r="F211" s="357">
        <v>51298320.38000001</v>
      </c>
      <c r="G211" s="356" t="s">
        <v>537</v>
      </c>
      <c r="H211" s="349"/>
      <c r="I211" s="349"/>
      <c r="J211" s="349"/>
      <c r="K211" s="349"/>
      <c r="L211" s="349"/>
      <c r="M211" s="349"/>
      <c r="N211" s="349"/>
      <c r="O211" s="349"/>
      <c r="R211" s="123"/>
      <c r="S211" s="123"/>
      <c r="T211" s="123"/>
      <c r="U211" s="123"/>
      <c r="V211" s="123"/>
      <c r="W211" s="123"/>
      <c r="X211" s="123"/>
      <c r="Y211" s="123"/>
      <c r="Z211" s="123"/>
      <c r="AA211" s="123"/>
      <c r="AB211" s="123"/>
      <c r="AC211" s="123"/>
      <c r="AD211" s="123"/>
      <c r="AE211" s="123"/>
      <c r="AF211" s="123"/>
      <c r="AG211" s="123"/>
      <c r="AH211" s="123"/>
    </row>
    <row r="212" spans="3:34" s="101" customFormat="1" ht="15.75" x14ac:dyDescent="0.3">
      <c r="C212" s="362" t="s">
        <v>579</v>
      </c>
      <c r="D212" s="356" t="s">
        <v>558</v>
      </c>
      <c r="E212" s="362" t="s">
        <v>667</v>
      </c>
      <c r="F212" s="357">
        <v>1157204.08</v>
      </c>
      <c r="G212" s="356" t="s">
        <v>537</v>
      </c>
      <c r="H212" s="349"/>
      <c r="I212" s="349"/>
      <c r="J212" s="349"/>
      <c r="K212" s="349"/>
      <c r="L212" s="349"/>
      <c r="M212" s="349"/>
      <c r="N212" s="349"/>
      <c r="O212" s="349"/>
      <c r="R212" s="123"/>
      <c r="S212" s="123"/>
      <c r="T212" s="123"/>
      <c r="U212" s="123"/>
      <c r="V212" s="123"/>
      <c r="W212" s="123"/>
      <c r="X212" s="123"/>
      <c r="Y212" s="123"/>
      <c r="Z212" s="123"/>
      <c r="AA212" s="123"/>
      <c r="AB212" s="123"/>
      <c r="AC212" s="123"/>
      <c r="AD212" s="123"/>
      <c r="AE212" s="123"/>
      <c r="AF212" s="123"/>
      <c r="AG212" s="123"/>
      <c r="AH212" s="123"/>
    </row>
    <row r="213" spans="3:34" s="101" customFormat="1" ht="15.75" x14ac:dyDescent="0.3">
      <c r="C213" s="362" t="s">
        <v>584</v>
      </c>
      <c r="D213" s="356" t="s">
        <v>558</v>
      </c>
      <c r="E213" s="362" t="s">
        <v>667</v>
      </c>
      <c r="F213" s="357">
        <v>1069950.3499999999</v>
      </c>
      <c r="G213" s="356" t="s">
        <v>537</v>
      </c>
      <c r="H213" s="349"/>
      <c r="I213" s="349"/>
      <c r="J213" s="349"/>
      <c r="K213" s="349"/>
      <c r="L213" s="349"/>
      <c r="M213" s="349"/>
      <c r="N213" s="349"/>
      <c r="O213" s="349"/>
      <c r="R213" s="123"/>
      <c r="S213" s="123"/>
      <c r="T213" s="123"/>
      <c r="U213" s="123"/>
      <c r="V213" s="123"/>
      <c r="W213" s="123"/>
      <c r="X213" s="123"/>
      <c r="Y213" s="123"/>
      <c r="Z213" s="123"/>
      <c r="AA213" s="123"/>
      <c r="AB213" s="123"/>
      <c r="AC213" s="123"/>
      <c r="AD213" s="123"/>
      <c r="AE213" s="123"/>
      <c r="AF213" s="123"/>
      <c r="AG213" s="123"/>
      <c r="AH213" s="123"/>
    </row>
    <row r="214" spans="3:34" s="101" customFormat="1" ht="15.75" x14ac:dyDescent="0.3">
      <c r="C214" s="362" t="s">
        <v>580</v>
      </c>
      <c r="D214" s="356" t="s">
        <v>558</v>
      </c>
      <c r="E214" s="362" t="s">
        <v>667</v>
      </c>
      <c r="F214" s="357">
        <v>14217600.549999999</v>
      </c>
      <c r="G214" s="356" t="s">
        <v>537</v>
      </c>
      <c r="H214" s="349"/>
      <c r="I214" s="349"/>
      <c r="J214" s="349"/>
      <c r="K214" s="349"/>
      <c r="L214" s="349"/>
      <c r="M214" s="349"/>
      <c r="N214" s="349"/>
      <c r="O214" s="349"/>
      <c r="R214" s="123"/>
      <c r="S214" s="123"/>
      <c r="T214" s="123"/>
      <c r="U214" s="123"/>
      <c r="V214" s="123"/>
      <c r="W214" s="123"/>
      <c r="X214" s="123"/>
      <c r="Y214" s="123"/>
      <c r="Z214" s="123"/>
      <c r="AA214" s="123"/>
      <c r="AB214" s="123"/>
      <c r="AC214" s="123"/>
      <c r="AD214" s="123"/>
      <c r="AE214" s="123"/>
      <c r="AF214" s="123"/>
      <c r="AG214" s="123"/>
      <c r="AH214" s="123"/>
    </row>
    <row r="215" spans="3:34" s="101" customFormat="1" ht="15.75" x14ac:dyDescent="0.3">
      <c r="C215" s="362" t="s">
        <v>581</v>
      </c>
      <c r="D215" s="356" t="s">
        <v>558</v>
      </c>
      <c r="E215" s="362" t="s">
        <v>667</v>
      </c>
      <c r="F215" s="357">
        <v>2104698.21</v>
      </c>
      <c r="G215" s="356" t="s">
        <v>537</v>
      </c>
      <c r="H215" s="349"/>
      <c r="I215" s="349"/>
      <c r="J215" s="349"/>
      <c r="K215" s="349"/>
      <c r="L215" s="349"/>
      <c r="M215" s="349"/>
      <c r="N215" s="349"/>
      <c r="O215" s="349"/>
      <c r="R215" s="123"/>
      <c r="S215" s="123"/>
      <c r="T215" s="123"/>
      <c r="U215" s="123"/>
      <c r="V215" s="123"/>
      <c r="W215" s="123"/>
      <c r="X215" s="123"/>
      <c r="Y215" s="123"/>
      <c r="Z215" s="123"/>
      <c r="AA215" s="123"/>
      <c r="AB215" s="123"/>
      <c r="AC215" s="123"/>
      <c r="AD215" s="123"/>
      <c r="AE215" s="123"/>
      <c r="AF215" s="123"/>
      <c r="AG215" s="123"/>
      <c r="AH215" s="123"/>
    </row>
    <row r="216" spans="3:34" s="101" customFormat="1" ht="15.75" x14ac:dyDescent="0.3">
      <c r="C216" s="362" t="s">
        <v>582</v>
      </c>
      <c r="D216" s="356" t="s">
        <v>558</v>
      </c>
      <c r="E216" s="362" t="s">
        <v>667</v>
      </c>
      <c r="F216" s="357">
        <v>13779308.589999998</v>
      </c>
      <c r="G216" s="356" t="s">
        <v>537</v>
      </c>
      <c r="H216" s="349"/>
      <c r="I216" s="349"/>
      <c r="J216" s="349"/>
      <c r="K216" s="349"/>
      <c r="L216" s="349"/>
      <c r="M216" s="349"/>
      <c r="N216" s="349"/>
      <c r="O216" s="349"/>
      <c r="R216" s="123"/>
      <c r="S216" s="123"/>
      <c r="T216" s="123"/>
      <c r="U216" s="123"/>
      <c r="V216" s="123"/>
      <c r="W216" s="123"/>
      <c r="X216" s="123"/>
      <c r="Y216" s="123"/>
      <c r="Z216" s="123"/>
      <c r="AA216" s="123"/>
      <c r="AB216" s="123"/>
      <c r="AC216" s="123"/>
      <c r="AD216" s="123"/>
      <c r="AE216" s="123"/>
      <c r="AF216" s="123"/>
      <c r="AG216" s="123"/>
      <c r="AH216" s="123"/>
    </row>
    <row r="217" spans="3:34" s="101" customFormat="1" ht="15.75" x14ac:dyDescent="0.3">
      <c r="C217" s="349" t="s">
        <v>570</v>
      </c>
      <c r="D217" s="356" t="s">
        <v>558</v>
      </c>
      <c r="E217" s="349" t="s">
        <v>668</v>
      </c>
      <c r="F217" s="358">
        <v>353428780.04999989</v>
      </c>
      <c r="G217" s="356" t="s">
        <v>537</v>
      </c>
      <c r="H217" s="349"/>
      <c r="I217" s="349"/>
      <c r="J217" s="349"/>
      <c r="K217" s="349"/>
      <c r="L217" s="349"/>
      <c r="M217" s="349"/>
      <c r="N217" s="349"/>
      <c r="O217" s="349"/>
      <c r="R217" s="123"/>
      <c r="S217" s="123"/>
      <c r="T217" s="123"/>
      <c r="U217" s="123"/>
      <c r="V217" s="123"/>
      <c r="W217" s="123"/>
      <c r="X217" s="123"/>
      <c r="Y217" s="123"/>
      <c r="Z217" s="123"/>
      <c r="AA217" s="123"/>
      <c r="AB217" s="123"/>
      <c r="AC217" s="123"/>
      <c r="AD217" s="123"/>
      <c r="AE217" s="123"/>
      <c r="AF217" s="123"/>
      <c r="AG217" s="123"/>
      <c r="AH217" s="123"/>
    </row>
    <row r="218" spans="3:34" s="101" customFormat="1" ht="15.75" x14ac:dyDescent="0.3">
      <c r="C218" s="349" t="s">
        <v>571</v>
      </c>
      <c r="D218" s="356" t="s">
        <v>558</v>
      </c>
      <c r="E218" s="349" t="s">
        <v>668</v>
      </c>
      <c r="F218" s="358">
        <v>386605030.37999994</v>
      </c>
      <c r="G218" s="356" t="s">
        <v>537</v>
      </c>
      <c r="H218" s="349"/>
      <c r="I218" s="349"/>
      <c r="J218" s="349"/>
      <c r="K218" s="349"/>
      <c r="L218" s="349"/>
      <c r="M218" s="349"/>
      <c r="N218" s="349"/>
      <c r="O218" s="349"/>
      <c r="R218" s="123"/>
      <c r="S218" s="123"/>
      <c r="T218" s="123"/>
      <c r="U218" s="123"/>
      <c r="V218" s="123"/>
      <c r="W218" s="123"/>
      <c r="X218" s="123"/>
      <c r="Y218" s="123"/>
      <c r="Z218" s="123"/>
      <c r="AA218" s="123"/>
      <c r="AB218" s="123"/>
      <c r="AC218" s="123"/>
      <c r="AD218" s="123"/>
      <c r="AE218" s="123"/>
      <c r="AF218" s="123"/>
      <c r="AG218" s="123"/>
      <c r="AH218" s="123"/>
    </row>
    <row r="219" spans="3:34" s="101" customFormat="1" ht="15.75" x14ac:dyDescent="0.3">
      <c r="C219" s="349" t="s">
        <v>572</v>
      </c>
      <c r="D219" s="356" t="s">
        <v>558</v>
      </c>
      <c r="E219" s="349" t="s">
        <v>668</v>
      </c>
      <c r="F219" s="358">
        <v>213615234.45000002</v>
      </c>
      <c r="G219" s="356" t="s">
        <v>537</v>
      </c>
      <c r="H219" s="349"/>
      <c r="I219" s="349"/>
      <c r="J219" s="349"/>
      <c r="K219" s="349"/>
      <c r="L219" s="349"/>
      <c r="M219" s="349"/>
      <c r="N219" s="349"/>
      <c r="O219" s="349"/>
      <c r="R219" s="123"/>
      <c r="S219" s="123"/>
      <c r="T219" s="123"/>
      <c r="U219" s="123"/>
      <c r="V219" s="123"/>
      <c r="W219" s="123"/>
      <c r="X219" s="123"/>
      <c r="Y219" s="123"/>
      <c r="Z219" s="123"/>
      <c r="AA219" s="123"/>
      <c r="AB219" s="123"/>
      <c r="AC219" s="123"/>
      <c r="AD219" s="123"/>
      <c r="AE219" s="123"/>
      <c r="AF219" s="123"/>
      <c r="AG219" s="123"/>
      <c r="AH219" s="123"/>
    </row>
    <row r="220" spans="3:34" s="101" customFormat="1" ht="15.75" x14ac:dyDescent="0.3">
      <c r="C220" s="349" t="s">
        <v>575</v>
      </c>
      <c r="D220" s="356" t="s">
        <v>558</v>
      </c>
      <c r="E220" s="349" t="s">
        <v>668</v>
      </c>
      <c r="F220" s="358">
        <v>476300448.09000003</v>
      </c>
      <c r="G220" s="356" t="s">
        <v>537</v>
      </c>
      <c r="H220" s="349"/>
      <c r="I220" s="349"/>
      <c r="J220" s="349"/>
      <c r="K220" s="349"/>
      <c r="L220" s="349"/>
      <c r="M220" s="349"/>
      <c r="N220" s="349"/>
      <c r="O220" s="349"/>
      <c r="R220" s="123"/>
      <c r="S220" s="123"/>
      <c r="T220" s="123"/>
      <c r="U220" s="123"/>
      <c r="V220" s="123"/>
      <c r="W220" s="123"/>
      <c r="X220" s="123"/>
      <c r="Y220" s="123"/>
      <c r="Z220" s="123"/>
      <c r="AA220" s="123"/>
      <c r="AB220" s="123"/>
      <c r="AC220" s="123"/>
      <c r="AD220" s="123"/>
      <c r="AE220" s="123"/>
      <c r="AF220" s="123"/>
      <c r="AG220" s="123"/>
      <c r="AH220" s="123"/>
    </row>
    <row r="221" spans="3:34" s="101" customFormat="1" ht="15.75" x14ac:dyDescent="0.3">
      <c r="C221" s="349" t="s">
        <v>573</v>
      </c>
      <c r="D221" s="356" t="s">
        <v>558</v>
      </c>
      <c r="E221" s="349" t="s">
        <v>668</v>
      </c>
      <c r="F221" s="358">
        <v>264875128.82999998</v>
      </c>
      <c r="G221" s="356" t="s">
        <v>537</v>
      </c>
      <c r="H221" s="349"/>
      <c r="I221" s="349"/>
      <c r="J221" s="349"/>
      <c r="K221" s="349"/>
      <c r="L221" s="349"/>
      <c r="M221" s="349"/>
      <c r="N221" s="349"/>
      <c r="O221" s="349"/>
      <c r="R221" s="123"/>
      <c r="S221" s="123"/>
      <c r="T221" s="123"/>
      <c r="U221" s="123"/>
      <c r="V221" s="123"/>
      <c r="W221" s="123"/>
      <c r="X221" s="123"/>
      <c r="Y221" s="123"/>
      <c r="Z221" s="123"/>
      <c r="AA221" s="123"/>
      <c r="AB221" s="123"/>
      <c r="AC221" s="123"/>
      <c r="AD221" s="123"/>
      <c r="AE221" s="123"/>
      <c r="AF221" s="123"/>
      <c r="AG221" s="123"/>
      <c r="AH221" s="123"/>
    </row>
    <row r="222" spans="3:34" s="101" customFormat="1" ht="15.75" x14ac:dyDescent="0.3">
      <c r="C222" s="349" t="s">
        <v>574</v>
      </c>
      <c r="D222" s="356" t="s">
        <v>558</v>
      </c>
      <c r="E222" s="349" t="s">
        <v>668</v>
      </c>
      <c r="F222" s="358">
        <v>358193210.84000003</v>
      </c>
      <c r="G222" s="356" t="s">
        <v>537</v>
      </c>
      <c r="H222" s="349"/>
      <c r="I222" s="349"/>
      <c r="J222" s="349"/>
      <c r="K222" s="349"/>
      <c r="L222" s="349"/>
      <c r="M222" s="349"/>
      <c r="N222" s="349"/>
      <c r="O222" s="349"/>
      <c r="R222" s="123"/>
      <c r="S222" s="123"/>
      <c r="T222" s="123"/>
      <c r="U222" s="123"/>
      <c r="V222" s="123"/>
      <c r="W222" s="123"/>
      <c r="X222" s="123"/>
      <c r="Y222" s="123"/>
      <c r="Z222" s="123"/>
      <c r="AA222" s="123"/>
      <c r="AB222" s="123"/>
      <c r="AC222" s="123"/>
      <c r="AD222" s="123"/>
      <c r="AE222" s="123"/>
      <c r="AF222" s="123"/>
      <c r="AG222" s="123"/>
      <c r="AH222" s="123"/>
    </row>
    <row r="223" spans="3:34" s="101" customFormat="1" ht="15.75" x14ac:dyDescent="0.3">
      <c r="C223" s="349" t="s">
        <v>576</v>
      </c>
      <c r="D223" s="356" t="s">
        <v>558</v>
      </c>
      <c r="E223" s="349" t="s">
        <v>668</v>
      </c>
      <c r="F223" s="358">
        <v>30301859.769999996</v>
      </c>
      <c r="G223" s="356" t="s">
        <v>537</v>
      </c>
      <c r="H223" s="349"/>
      <c r="I223" s="349"/>
      <c r="J223" s="349"/>
      <c r="K223" s="349"/>
      <c r="L223" s="349"/>
      <c r="M223" s="349"/>
      <c r="N223" s="349"/>
      <c r="O223" s="349"/>
      <c r="R223" s="123"/>
      <c r="S223" s="123"/>
      <c r="T223" s="123"/>
      <c r="U223" s="123"/>
      <c r="V223" s="123"/>
      <c r="W223" s="123"/>
      <c r="X223" s="123"/>
      <c r="Y223" s="123"/>
      <c r="Z223" s="123"/>
      <c r="AA223" s="123"/>
      <c r="AB223" s="123"/>
      <c r="AC223" s="123"/>
      <c r="AD223" s="123"/>
      <c r="AE223" s="123"/>
      <c r="AF223" s="123"/>
      <c r="AG223" s="123"/>
      <c r="AH223" s="123"/>
    </row>
    <row r="224" spans="3:34" s="101" customFormat="1" ht="15.75" x14ac:dyDescent="0.3">
      <c r="C224" s="349" t="s">
        <v>577</v>
      </c>
      <c r="D224" s="356" t="s">
        <v>558</v>
      </c>
      <c r="E224" s="349" t="s">
        <v>668</v>
      </c>
      <c r="F224" s="358">
        <v>17165607.219999995</v>
      </c>
      <c r="G224" s="356" t="s">
        <v>537</v>
      </c>
      <c r="H224" s="349"/>
      <c r="I224" s="349"/>
      <c r="J224" s="349"/>
      <c r="K224" s="349"/>
      <c r="L224" s="349"/>
      <c r="M224" s="349"/>
      <c r="N224" s="349"/>
      <c r="O224" s="349"/>
      <c r="R224" s="123"/>
      <c r="S224" s="123"/>
      <c r="T224" s="123"/>
      <c r="U224" s="123"/>
      <c r="V224" s="123"/>
      <c r="W224" s="123"/>
      <c r="X224" s="123"/>
      <c r="Y224" s="123"/>
      <c r="Z224" s="123"/>
      <c r="AA224" s="123"/>
      <c r="AB224" s="123"/>
      <c r="AC224" s="123"/>
      <c r="AD224" s="123"/>
      <c r="AE224" s="123"/>
      <c r="AF224" s="123"/>
      <c r="AG224" s="123"/>
      <c r="AH224" s="123"/>
    </row>
    <row r="225" spans="3:34" s="101" customFormat="1" ht="15.75" x14ac:dyDescent="0.3">
      <c r="C225" s="349" t="s">
        <v>583</v>
      </c>
      <c r="D225" s="356" t="s">
        <v>558</v>
      </c>
      <c r="E225" s="349" t="s">
        <v>668</v>
      </c>
      <c r="F225" s="358">
        <v>39350363.490000002</v>
      </c>
      <c r="G225" s="356" t="s">
        <v>537</v>
      </c>
      <c r="H225" s="349"/>
      <c r="I225" s="349"/>
      <c r="J225" s="349"/>
      <c r="K225" s="349"/>
      <c r="L225" s="349"/>
      <c r="M225" s="349"/>
      <c r="N225" s="349"/>
      <c r="O225" s="349"/>
      <c r="R225" s="123"/>
      <c r="S225" s="123"/>
      <c r="T225" s="123"/>
      <c r="U225" s="123"/>
      <c r="V225" s="123"/>
      <c r="W225" s="123"/>
      <c r="X225" s="123"/>
      <c r="Y225" s="123"/>
      <c r="Z225" s="123"/>
      <c r="AA225" s="123"/>
      <c r="AB225" s="123"/>
      <c r="AC225" s="123"/>
      <c r="AD225" s="123"/>
      <c r="AE225" s="123"/>
      <c r="AF225" s="123"/>
      <c r="AG225" s="123"/>
      <c r="AH225" s="123"/>
    </row>
    <row r="226" spans="3:34" s="101" customFormat="1" ht="15.75" x14ac:dyDescent="0.3">
      <c r="C226" s="349" t="s">
        <v>578</v>
      </c>
      <c r="D226" s="356" t="s">
        <v>558</v>
      </c>
      <c r="E226" s="349" t="s">
        <v>668</v>
      </c>
      <c r="F226" s="358">
        <v>86298940.819999993</v>
      </c>
      <c r="G226" s="356" t="s">
        <v>537</v>
      </c>
      <c r="H226" s="349"/>
      <c r="I226" s="349"/>
      <c r="J226" s="349"/>
      <c r="K226" s="349"/>
      <c r="L226" s="349"/>
      <c r="M226" s="349"/>
      <c r="N226" s="349"/>
      <c r="O226" s="349"/>
      <c r="R226" s="123"/>
      <c r="S226" s="123"/>
      <c r="T226" s="123"/>
      <c r="U226" s="123"/>
      <c r="V226" s="123"/>
      <c r="W226" s="123"/>
      <c r="X226" s="123"/>
      <c r="Y226" s="123"/>
      <c r="Z226" s="123"/>
      <c r="AA226" s="123"/>
      <c r="AB226" s="123"/>
      <c r="AC226" s="123"/>
      <c r="AD226" s="123"/>
      <c r="AE226" s="123"/>
      <c r="AF226" s="123"/>
      <c r="AG226" s="123"/>
      <c r="AH226" s="123"/>
    </row>
    <row r="227" spans="3:34" s="101" customFormat="1" ht="15.75" x14ac:dyDescent="0.3">
      <c r="C227" s="362" t="s">
        <v>579</v>
      </c>
      <c r="D227" s="356" t="s">
        <v>558</v>
      </c>
      <c r="E227" s="359" t="s">
        <v>668</v>
      </c>
      <c r="F227" s="360">
        <v>39599168.82</v>
      </c>
      <c r="G227" s="356" t="s">
        <v>537</v>
      </c>
      <c r="H227" s="359"/>
      <c r="I227" s="359"/>
      <c r="J227" s="359"/>
      <c r="K227" s="359"/>
      <c r="L227" s="359"/>
      <c r="M227" s="359"/>
      <c r="N227" s="359"/>
      <c r="O227" s="349"/>
      <c r="R227" s="123"/>
      <c r="S227" s="123"/>
      <c r="T227" s="123"/>
      <c r="U227" s="123"/>
      <c r="V227" s="123"/>
      <c r="W227" s="123"/>
      <c r="X227" s="123"/>
      <c r="Y227" s="123"/>
      <c r="Z227" s="123"/>
      <c r="AA227" s="123"/>
      <c r="AB227" s="123"/>
      <c r="AC227" s="123"/>
      <c r="AD227" s="123"/>
      <c r="AE227" s="123"/>
      <c r="AF227" s="123"/>
      <c r="AG227" s="123"/>
      <c r="AH227" s="123"/>
    </row>
    <row r="228" spans="3:34" s="101" customFormat="1" ht="15.75" x14ac:dyDescent="0.3">
      <c r="C228" s="362" t="s">
        <v>584</v>
      </c>
      <c r="D228" s="356" t="s">
        <v>558</v>
      </c>
      <c r="E228" s="359" t="s">
        <v>668</v>
      </c>
      <c r="F228" s="360">
        <v>13118720.979999997</v>
      </c>
      <c r="G228" s="356" t="s">
        <v>537</v>
      </c>
      <c r="H228" s="359"/>
      <c r="I228" s="359"/>
      <c r="J228" s="359"/>
      <c r="K228" s="359"/>
      <c r="L228" s="359"/>
      <c r="M228" s="359"/>
      <c r="N228" s="359"/>
      <c r="O228" s="349"/>
      <c r="R228" s="123"/>
      <c r="S228" s="123"/>
      <c r="T228" s="123"/>
      <c r="U228" s="123"/>
      <c r="V228" s="123"/>
      <c r="W228" s="123"/>
      <c r="X228" s="123"/>
      <c r="Y228" s="123"/>
      <c r="Z228" s="123"/>
      <c r="AA228" s="123"/>
      <c r="AB228" s="123"/>
      <c r="AC228" s="123"/>
      <c r="AD228" s="123"/>
      <c r="AE228" s="123"/>
      <c r="AF228" s="123"/>
      <c r="AG228" s="123"/>
      <c r="AH228" s="123"/>
    </row>
    <row r="229" spans="3:34" s="101" customFormat="1" ht="15.75" x14ac:dyDescent="0.3">
      <c r="C229" s="362" t="s">
        <v>580</v>
      </c>
      <c r="D229" s="356" t="s">
        <v>558</v>
      </c>
      <c r="E229" s="359" t="s">
        <v>668</v>
      </c>
      <c r="F229" s="360">
        <v>46887307.820000008</v>
      </c>
      <c r="G229" s="356" t="s">
        <v>537</v>
      </c>
      <c r="H229" s="359"/>
      <c r="I229" s="359"/>
      <c r="J229" s="359"/>
      <c r="K229" s="359"/>
      <c r="L229" s="359"/>
      <c r="M229" s="359"/>
      <c r="N229" s="359"/>
      <c r="O229" s="349"/>
      <c r="R229" s="123"/>
      <c r="S229" s="123"/>
      <c r="T229" s="123"/>
      <c r="U229" s="123"/>
      <c r="V229" s="123"/>
      <c r="W229" s="123"/>
      <c r="X229" s="123"/>
      <c r="Y229" s="123"/>
      <c r="Z229" s="123"/>
      <c r="AA229" s="123"/>
      <c r="AB229" s="123"/>
      <c r="AC229" s="123"/>
      <c r="AD229" s="123"/>
      <c r="AE229" s="123"/>
      <c r="AF229" s="123"/>
      <c r="AG229" s="123"/>
      <c r="AH229" s="123"/>
    </row>
    <row r="230" spans="3:34" s="101" customFormat="1" ht="15.75" x14ac:dyDescent="0.3">
      <c r="C230" s="362" t="s">
        <v>581</v>
      </c>
      <c r="D230" s="356" t="s">
        <v>558</v>
      </c>
      <c r="E230" s="359" t="s">
        <v>668</v>
      </c>
      <c r="F230" s="360">
        <v>27123380.940000001</v>
      </c>
      <c r="G230" s="356" t="s">
        <v>537</v>
      </c>
      <c r="H230" s="359"/>
      <c r="I230" s="359"/>
      <c r="J230" s="359"/>
      <c r="K230" s="359"/>
      <c r="L230" s="359"/>
      <c r="M230" s="359"/>
      <c r="N230" s="359"/>
      <c r="O230" s="349"/>
      <c r="R230" s="123"/>
      <c r="S230" s="123"/>
      <c r="T230" s="123"/>
      <c r="U230" s="123"/>
      <c r="V230" s="123"/>
      <c r="W230" s="123"/>
      <c r="X230" s="123"/>
      <c r="Y230" s="123"/>
      <c r="Z230" s="123"/>
      <c r="AA230" s="123"/>
      <c r="AB230" s="123"/>
      <c r="AC230" s="123"/>
      <c r="AD230" s="123"/>
      <c r="AE230" s="123"/>
      <c r="AF230" s="123"/>
      <c r="AG230" s="123"/>
      <c r="AH230" s="123"/>
    </row>
    <row r="231" spans="3:34" s="101" customFormat="1" ht="15.75" x14ac:dyDescent="0.3">
      <c r="C231" s="362" t="s">
        <v>582</v>
      </c>
      <c r="D231" s="356" t="s">
        <v>558</v>
      </c>
      <c r="E231" s="359" t="s">
        <v>668</v>
      </c>
      <c r="F231" s="360">
        <v>36355495.060000002</v>
      </c>
      <c r="G231" s="356" t="s">
        <v>537</v>
      </c>
      <c r="H231" s="359"/>
      <c r="I231" s="359"/>
      <c r="J231" s="359"/>
      <c r="K231" s="359"/>
      <c r="L231" s="359"/>
      <c r="M231" s="359"/>
      <c r="N231" s="359"/>
      <c r="O231" s="349"/>
      <c r="R231" s="123"/>
      <c r="S231" s="123"/>
      <c r="T231" s="123"/>
      <c r="U231" s="123"/>
      <c r="V231" s="123"/>
      <c r="W231" s="123"/>
      <c r="X231" s="123"/>
      <c r="Y231" s="123"/>
      <c r="Z231" s="123"/>
      <c r="AA231" s="123"/>
      <c r="AB231" s="123"/>
      <c r="AC231" s="123"/>
      <c r="AD231" s="123"/>
      <c r="AE231" s="123"/>
      <c r="AF231" s="123"/>
      <c r="AG231" s="123"/>
      <c r="AH231" s="123"/>
    </row>
    <row r="232" spans="3:34" s="101" customFormat="1" ht="15.75" x14ac:dyDescent="0.3">
      <c r="C232" s="362" t="s">
        <v>570</v>
      </c>
      <c r="D232" s="356" t="s">
        <v>559</v>
      </c>
      <c r="E232" s="359" t="s">
        <v>669</v>
      </c>
      <c r="F232" s="360">
        <v>121270300</v>
      </c>
      <c r="G232" s="356"/>
      <c r="H232" s="359"/>
      <c r="I232" s="359"/>
      <c r="J232" s="359"/>
      <c r="K232" s="359"/>
      <c r="L232" s="359"/>
      <c r="M232" s="359"/>
      <c r="N232" s="359"/>
      <c r="O232" s="349"/>
      <c r="R232" s="123"/>
      <c r="S232" s="123"/>
      <c r="T232" s="123"/>
      <c r="U232" s="123"/>
      <c r="V232" s="123"/>
      <c r="W232" s="123"/>
      <c r="X232" s="123"/>
      <c r="Y232" s="123"/>
      <c r="Z232" s="123"/>
      <c r="AA232" s="123"/>
      <c r="AB232" s="123"/>
      <c r="AC232" s="123"/>
      <c r="AD232" s="123"/>
      <c r="AE232" s="123"/>
      <c r="AF232" s="123"/>
      <c r="AG232" s="123"/>
      <c r="AH232" s="123"/>
    </row>
    <row r="233" spans="3:34" s="101" customFormat="1" ht="15.75" x14ac:dyDescent="0.3">
      <c r="C233" s="362" t="s">
        <v>571</v>
      </c>
      <c r="D233" s="356" t="s">
        <v>559</v>
      </c>
      <c r="E233" s="359" t="s">
        <v>670</v>
      </c>
      <c r="F233" s="360">
        <v>146419749.63</v>
      </c>
      <c r="G233" s="356"/>
      <c r="H233" s="359"/>
      <c r="I233" s="359"/>
      <c r="J233" s="359"/>
      <c r="K233" s="359"/>
      <c r="L233" s="359"/>
      <c r="M233" s="359"/>
      <c r="N233" s="359"/>
      <c r="O233" s="349"/>
      <c r="R233" s="123"/>
      <c r="S233" s="123"/>
      <c r="T233" s="123"/>
      <c r="U233" s="123"/>
      <c r="V233" s="123"/>
      <c r="W233" s="123"/>
      <c r="X233" s="123"/>
      <c r="Y233" s="123"/>
      <c r="Z233" s="123"/>
      <c r="AA233" s="123"/>
      <c r="AB233" s="123"/>
      <c r="AC233" s="123"/>
      <c r="AD233" s="123"/>
      <c r="AE233" s="123"/>
      <c r="AF233" s="123"/>
      <c r="AG233" s="123"/>
      <c r="AH233" s="123"/>
    </row>
    <row r="234" spans="3:34" s="101" customFormat="1" ht="16.5" thickBot="1" x14ac:dyDescent="0.35">
      <c r="C234" s="118" t="s">
        <v>327</v>
      </c>
      <c r="D234" s="118"/>
      <c r="E234" s="118"/>
      <c r="F234" s="348">
        <f>SUM(F202:F233)</f>
        <v>3316711854.4200006</v>
      </c>
      <c r="G234" s="361" t="s">
        <v>537</v>
      </c>
      <c r="H234" s="359"/>
      <c r="I234" s="359"/>
      <c r="J234" s="359"/>
      <c r="K234" s="359"/>
      <c r="L234" s="359"/>
      <c r="M234" s="359"/>
      <c r="N234" s="359"/>
      <c r="O234" s="349"/>
      <c r="R234" s="123"/>
      <c r="S234" s="123"/>
      <c r="T234" s="123"/>
      <c r="U234" s="123"/>
      <c r="V234" s="123"/>
      <c r="W234" s="123"/>
      <c r="X234" s="123"/>
      <c r="Y234" s="123"/>
      <c r="Z234" s="123"/>
      <c r="AA234" s="123"/>
      <c r="AB234" s="123"/>
      <c r="AC234" s="123"/>
      <c r="AD234" s="123"/>
      <c r="AE234" s="123"/>
      <c r="AF234" s="123"/>
      <c r="AG234" s="123"/>
      <c r="AH234" s="123"/>
    </row>
    <row r="235" spans="3:34" s="101" customFormat="1" ht="16.5" thickTop="1" x14ac:dyDescent="0.3">
      <c r="C235" s="349"/>
      <c r="D235" s="349"/>
      <c r="E235" s="349"/>
      <c r="F235" s="349"/>
      <c r="G235" s="349"/>
      <c r="H235" s="349"/>
      <c r="I235" s="349"/>
      <c r="J235" s="349"/>
      <c r="K235" s="349"/>
      <c r="L235" s="349"/>
      <c r="M235" s="349"/>
      <c r="N235" s="349"/>
      <c r="O235" s="349"/>
      <c r="R235" s="123"/>
      <c r="S235" s="123"/>
      <c r="T235" s="123"/>
      <c r="U235" s="123"/>
      <c r="V235" s="123"/>
      <c r="W235" s="123"/>
      <c r="X235" s="123"/>
      <c r="Y235" s="123"/>
      <c r="Z235" s="123"/>
      <c r="AA235" s="123"/>
      <c r="AB235" s="123"/>
      <c r="AC235" s="123"/>
      <c r="AD235" s="123"/>
      <c r="AE235" s="123"/>
      <c r="AF235" s="123"/>
      <c r="AG235" s="123"/>
      <c r="AH235" s="123"/>
    </row>
    <row r="236" spans="3:34" s="101" customFormat="1" ht="16.5" customHeight="1" thickBot="1" x14ac:dyDescent="0.35">
      <c r="C236" s="497"/>
      <c r="D236" s="497"/>
      <c r="E236" s="497"/>
      <c r="F236" s="497"/>
      <c r="G236" s="497"/>
      <c r="H236" s="497"/>
      <c r="I236" s="497"/>
      <c r="J236" s="497"/>
      <c r="K236" s="497"/>
      <c r="L236" s="497"/>
      <c r="M236" s="497"/>
      <c r="N236" s="497"/>
      <c r="O236" s="292"/>
      <c r="R236" s="123"/>
      <c r="S236" s="123"/>
      <c r="T236" s="123"/>
      <c r="U236" s="123"/>
      <c r="V236" s="123"/>
      <c r="W236" s="123"/>
      <c r="X236" s="123"/>
      <c r="Y236" s="123"/>
      <c r="Z236" s="123"/>
      <c r="AA236" s="123"/>
      <c r="AB236" s="123"/>
      <c r="AC236" s="123"/>
      <c r="AD236" s="123"/>
      <c r="AE236" s="123"/>
      <c r="AF236" s="123"/>
      <c r="AG236" s="123"/>
      <c r="AH236" s="123"/>
    </row>
    <row r="237" spans="3:34" s="101" customFormat="1" ht="15.75" x14ac:dyDescent="0.3">
      <c r="C237" s="487"/>
      <c r="D237" s="487"/>
      <c r="E237" s="487"/>
      <c r="F237" s="487"/>
      <c r="G237" s="487"/>
      <c r="H237" s="487"/>
      <c r="I237" s="487"/>
      <c r="J237" s="487"/>
      <c r="K237" s="487"/>
      <c r="L237" s="487"/>
      <c r="M237" s="487"/>
      <c r="N237" s="487"/>
      <c r="O237" s="292"/>
      <c r="R237" s="123"/>
      <c r="S237" s="123"/>
      <c r="T237" s="123"/>
      <c r="U237" s="123"/>
      <c r="V237" s="123"/>
      <c r="W237" s="123"/>
      <c r="X237" s="123"/>
      <c r="Y237" s="123"/>
      <c r="Z237" s="123"/>
      <c r="AA237" s="123"/>
      <c r="AB237" s="123"/>
      <c r="AC237" s="123"/>
      <c r="AD237" s="123"/>
      <c r="AE237" s="123"/>
      <c r="AF237" s="123"/>
      <c r="AG237" s="123"/>
      <c r="AH237" s="123"/>
    </row>
    <row r="238" spans="3:34" s="101" customFormat="1" ht="16.5" thickBot="1" x14ac:dyDescent="0.35">
      <c r="C238" s="471"/>
      <c r="D238" s="472"/>
      <c r="E238" s="472"/>
      <c r="F238" s="472"/>
      <c r="G238" s="472"/>
      <c r="H238" s="472"/>
      <c r="I238" s="472"/>
      <c r="J238" s="472"/>
      <c r="K238" s="472"/>
      <c r="L238" s="472"/>
      <c r="M238" s="472"/>
      <c r="N238" s="472"/>
      <c r="O238" s="289"/>
      <c r="R238" s="123"/>
      <c r="S238" s="123"/>
      <c r="T238" s="123"/>
      <c r="U238" s="123"/>
      <c r="V238" s="123"/>
      <c r="W238" s="123"/>
      <c r="X238" s="123"/>
      <c r="Y238" s="123"/>
      <c r="Z238" s="123"/>
      <c r="AA238" s="123"/>
      <c r="AB238" s="123"/>
      <c r="AC238" s="123"/>
      <c r="AD238" s="123"/>
      <c r="AE238" s="123"/>
      <c r="AF238" s="123"/>
      <c r="AG238" s="123"/>
      <c r="AH238" s="123"/>
    </row>
    <row r="239" spans="3:34" s="101" customFormat="1" ht="15.75" x14ac:dyDescent="0.3">
      <c r="C239" s="473"/>
      <c r="D239" s="474"/>
      <c r="E239" s="474"/>
      <c r="F239" s="474"/>
      <c r="G239" s="474"/>
      <c r="H239" s="474"/>
      <c r="I239" s="474"/>
      <c r="J239" s="474"/>
      <c r="K239" s="474"/>
      <c r="L239" s="474"/>
      <c r="M239" s="474"/>
      <c r="N239" s="474"/>
      <c r="O239" s="289"/>
      <c r="R239" s="123"/>
      <c r="S239" s="123"/>
      <c r="T239" s="123"/>
      <c r="U239" s="123"/>
      <c r="V239" s="123"/>
      <c r="W239" s="123"/>
      <c r="X239" s="123"/>
      <c r="Y239" s="123"/>
      <c r="Z239" s="123"/>
      <c r="AA239" s="123"/>
      <c r="AB239" s="123"/>
      <c r="AC239" s="123"/>
      <c r="AD239" s="123"/>
      <c r="AE239" s="123"/>
      <c r="AF239" s="123"/>
      <c r="AG239" s="123"/>
      <c r="AH239" s="123"/>
    </row>
    <row r="240" spans="3:34" s="101" customFormat="1" ht="16.5" thickBot="1" x14ac:dyDescent="0.35">
      <c r="C240" s="488"/>
      <c r="D240" s="488"/>
      <c r="E240" s="488"/>
      <c r="F240" s="488"/>
      <c r="G240" s="488"/>
      <c r="H240" s="488"/>
      <c r="I240" s="488"/>
      <c r="J240" s="488"/>
      <c r="K240" s="488"/>
      <c r="L240" s="488"/>
      <c r="M240" s="488"/>
      <c r="N240" s="488"/>
      <c r="O240" s="292"/>
      <c r="R240" s="123"/>
      <c r="S240" s="123"/>
      <c r="T240" s="123"/>
      <c r="U240" s="123"/>
      <c r="V240" s="123"/>
      <c r="W240" s="123"/>
      <c r="X240" s="123"/>
      <c r="Y240" s="123"/>
      <c r="Z240" s="123"/>
      <c r="AA240" s="123"/>
      <c r="AB240" s="123"/>
      <c r="AC240" s="123"/>
      <c r="AD240" s="123"/>
      <c r="AE240" s="123"/>
      <c r="AF240" s="123"/>
      <c r="AG240" s="123"/>
      <c r="AH240" s="123"/>
    </row>
    <row r="241" spans="3:34" s="101" customFormat="1" ht="15.75" x14ac:dyDescent="0.3">
      <c r="C241" s="429" t="s">
        <v>30</v>
      </c>
      <c r="D241" s="429"/>
      <c r="E241" s="429"/>
      <c r="F241" s="429"/>
      <c r="G241" s="429"/>
      <c r="H241" s="429"/>
      <c r="I241" s="429"/>
      <c r="J241" s="429"/>
      <c r="K241" s="429"/>
      <c r="L241" s="429"/>
      <c r="M241" s="429"/>
      <c r="N241" s="429"/>
      <c r="O241" s="284"/>
      <c r="R241" s="123"/>
      <c r="S241" s="123"/>
      <c r="T241" s="123"/>
      <c r="U241" s="123"/>
      <c r="V241" s="123"/>
      <c r="W241" s="123"/>
      <c r="X241" s="123"/>
      <c r="Y241" s="123"/>
      <c r="Z241" s="123"/>
      <c r="AA241" s="123"/>
      <c r="AB241" s="123"/>
      <c r="AC241" s="123"/>
      <c r="AD241" s="123"/>
      <c r="AE241" s="123"/>
      <c r="AF241" s="123"/>
      <c r="AG241" s="123"/>
      <c r="AH241" s="123"/>
    </row>
    <row r="242" spans="3:34" s="101" customFormat="1" ht="15.75" customHeight="1" x14ac:dyDescent="0.3">
      <c r="C242" s="423" t="s">
        <v>31</v>
      </c>
      <c r="D242" s="423"/>
      <c r="E242" s="423"/>
      <c r="F242" s="423"/>
      <c r="G242" s="423"/>
      <c r="H242" s="423"/>
      <c r="I242" s="423"/>
      <c r="J242" s="423"/>
      <c r="K242" s="423"/>
      <c r="L242" s="423"/>
      <c r="M242" s="423"/>
      <c r="N242" s="423"/>
      <c r="O242" s="282"/>
      <c r="R242" s="123"/>
      <c r="S242" s="123"/>
      <c r="T242" s="123"/>
      <c r="U242" s="123"/>
      <c r="V242" s="123"/>
      <c r="W242" s="123"/>
      <c r="X242" s="123"/>
      <c r="Y242" s="123"/>
      <c r="Z242" s="123"/>
      <c r="AA242" s="123"/>
      <c r="AB242" s="123"/>
      <c r="AC242" s="123"/>
      <c r="AD242" s="123"/>
      <c r="AE242" s="123"/>
      <c r="AF242" s="123"/>
      <c r="AG242" s="123"/>
      <c r="AH242" s="123"/>
    </row>
    <row r="243" spans="3:34" s="101" customFormat="1" ht="15.75" x14ac:dyDescent="0.3">
      <c r="C243" s="429" t="s">
        <v>291</v>
      </c>
      <c r="D243" s="429"/>
      <c r="E243" s="429"/>
      <c r="F243" s="429"/>
      <c r="G243" s="429"/>
      <c r="H243" s="429"/>
      <c r="I243" s="429"/>
      <c r="J243" s="429"/>
      <c r="K243" s="429"/>
      <c r="L243" s="429"/>
      <c r="M243" s="429"/>
      <c r="N243" s="429"/>
      <c r="O243" s="284"/>
      <c r="R243" s="123"/>
      <c r="S243" s="123"/>
      <c r="T243" s="123"/>
      <c r="U243" s="123"/>
      <c r="V243" s="123"/>
      <c r="W243" s="123"/>
      <c r="X243" s="123"/>
      <c r="Y243" s="123"/>
      <c r="Z243" s="123"/>
      <c r="AA243" s="123"/>
      <c r="AB243" s="123"/>
      <c r="AC243" s="123"/>
      <c r="AD243" s="123"/>
      <c r="AE243" s="123"/>
      <c r="AF243" s="123"/>
      <c r="AG243" s="123"/>
      <c r="AH243" s="123"/>
    </row>
    <row r="246" spans="3:34" x14ac:dyDescent="0.25">
      <c r="C246" s="227"/>
      <c r="D246" s="227"/>
      <c r="E246" s="227"/>
      <c r="F246" s="227"/>
      <c r="G246" s="227"/>
      <c r="H246" s="227"/>
      <c r="I246" s="227"/>
      <c r="J246" s="122"/>
      <c r="K246" s="227"/>
      <c r="L246" s="227"/>
      <c r="M246" s="227"/>
      <c r="N246" s="227"/>
      <c r="P246" s="227"/>
      <c r="Q246" s="227"/>
      <c r="R246" s="298"/>
      <c r="S246" s="298"/>
      <c r="T246" s="298"/>
      <c r="U246" s="298"/>
      <c r="V246" s="298"/>
      <c r="W246" s="298"/>
      <c r="X246" s="298"/>
      <c r="Y246" s="298"/>
      <c r="Z246" s="298"/>
      <c r="AA246" s="298"/>
      <c r="AB246" s="298"/>
      <c r="AC246" s="298"/>
      <c r="AD246" s="298"/>
      <c r="AE246" s="298"/>
      <c r="AF246" s="298"/>
      <c r="AG246" s="298"/>
      <c r="AH246" s="298"/>
    </row>
    <row r="247" spans="3:34" x14ac:dyDescent="0.25">
      <c r="C247" s="227"/>
      <c r="D247" s="227"/>
      <c r="E247" s="227"/>
      <c r="F247" s="227"/>
      <c r="G247" s="227"/>
      <c r="H247" s="227"/>
      <c r="I247" s="227"/>
      <c r="J247" s="122"/>
      <c r="K247" s="120"/>
      <c r="L247" s="227"/>
      <c r="M247" s="227"/>
      <c r="N247" s="227"/>
      <c r="P247" s="227"/>
      <c r="Q247" s="227"/>
      <c r="R247" s="298"/>
      <c r="S247" s="298"/>
      <c r="T247" s="298"/>
      <c r="U247" s="298"/>
      <c r="V247" s="298"/>
      <c r="W247" s="298"/>
      <c r="X247" s="298"/>
      <c r="Y247" s="298"/>
      <c r="Z247" s="298"/>
      <c r="AA247" s="298"/>
      <c r="AB247" s="298"/>
      <c r="AC247" s="298"/>
      <c r="AD247" s="298"/>
      <c r="AE247" s="298"/>
      <c r="AF247" s="298"/>
      <c r="AG247" s="298"/>
      <c r="AH247" s="298"/>
    </row>
    <row r="249" spans="3:34" x14ac:dyDescent="0.25">
      <c r="C249" s="227"/>
      <c r="D249" s="227"/>
      <c r="E249" s="227"/>
      <c r="F249" s="227"/>
      <c r="G249" s="227"/>
      <c r="H249" s="227"/>
      <c r="I249" s="227"/>
      <c r="J249" s="121"/>
      <c r="K249" s="120"/>
      <c r="L249" s="227"/>
      <c r="M249" s="227"/>
      <c r="N249" s="227"/>
      <c r="P249" s="227"/>
      <c r="Q249" s="227"/>
      <c r="R249" s="298"/>
      <c r="S249" s="298"/>
      <c r="T249" s="298"/>
      <c r="U249" s="298"/>
      <c r="V249" s="298"/>
      <c r="W249" s="298"/>
      <c r="X249" s="298"/>
      <c r="Y249" s="298"/>
      <c r="Z249" s="298"/>
      <c r="AA249" s="298"/>
      <c r="AB249" s="298"/>
      <c r="AC249" s="298"/>
      <c r="AD249" s="298"/>
      <c r="AE249" s="298"/>
      <c r="AF249" s="298"/>
      <c r="AG249" s="298"/>
      <c r="AH249" s="298"/>
    </row>
  </sheetData>
  <protectedRanges>
    <protectedRange algorithmName="SHA-512" hashValue="19r0bVvPR7yZA0UiYij7Tv1CBk3noIABvFePbLhCJ4nk3L6A+Fy+RdPPS3STf+a52x4pG2PQK4FAkXK9epnlIA==" saltValue="gQC4yrLvnbJqxYZ0KSEoZA==" spinCount="100000" sqref="C191:D194 F194:G194 B15:B190 F191:H193" name="Government revenues_1"/>
    <protectedRange algorithmName="SHA-512" hashValue="19r0bVvPR7yZA0UiYij7Tv1CBk3noIABvFePbLhCJ4nk3L6A+Fy+RdPPS3STf+a52x4pG2PQK4FAkXK9epnlIA==" saltValue="gQC4yrLvnbJqxYZ0KSEoZA==" spinCount="100000" sqref="I192:I194" name="Government revenues_2"/>
    <protectedRange algorithmName="SHA-512" hashValue="19r0bVvPR7yZA0UiYij7Tv1CBk3noIABvFePbLhCJ4nk3L6A+Fy+RdPPS3STf+a52x4pG2PQK4FAkXK9epnlIA==" saltValue="gQC4yrLvnbJqxYZ0KSEoZA==" spinCount="100000" sqref="J37:J42 H15:H36 H43:H109 H111:H190 C15:D190" name="Government revenues_1_2_1"/>
    <protectedRange algorithmName="SHA-512" hashValue="19r0bVvPR7yZA0UiYij7Tv1CBk3noIABvFePbLhCJ4nk3L6A+Fy+RdPPS3STf+a52x4pG2PQK4FAkXK9epnlIA==" saltValue="gQC4yrLvnbJqxYZ0KSEoZA==" spinCount="100000" sqref="I15:I190" name="Government revenues_2_2_1"/>
    <protectedRange algorithmName="SHA-512" hashValue="19r0bVvPR7yZA0UiYij7Tv1CBk3noIABvFePbLhCJ4nk3L6A+Fy+RdPPS3STf+a52x4pG2PQK4FAkXK9epnlIA==" saltValue="gQC4yrLvnbJqxYZ0KSEoZA==" spinCount="100000" sqref="J55" name="Government revenues_3"/>
  </protectedRanges>
  <mergeCells count="21">
    <mergeCell ref="C7:N7"/>
    <mergeCell ref="C8:N8"/>
    <mergeCell ref="C9:N9"/>
    <mergeCell ref="C10:N10"/>
    <mergeCell ref="C11:N11"/>
    <mergeCell ref="C2:N2"/>
    <mergeCell ref="C3:N3"/>
    <mergeCell ref="C4:N4"/>
    <mergeCell ref="C5:N5"/>
    <mergeCell ref="C6:N6"/>
    <mergeCell ref="C243:N243"/>
    <mergeCell ref="B13:N13"/>
    <mergeCell ref="C237:N237"/>
    <mergeCell ref="C238:N238"/>
    <mergeCell ref="C239:N239"/>
    <mergeCell ref="C240:N240"/>
    <mergeCell ref="C241:N241"/>
    <mergeCell ref="C242:N242"/>
    <mergeCell ref="C236:N236"/>
    <mergeCell ref="C196:N196"/>
    <mergeCell ref="C197:N197"/>
  </mergeCells>
  <dataValidations count="13">
    <dataValidation type="decimal" operator="notBetween" allowBlank="1" showInputMessage="1" showErrorMessage="1" errorTitle="Number" error="Please only input numbers in this cell" promptTitle="Revenue value" prompt="Please input the total figure of the revenue stream as disclosed by government, including not reconciled." sqref="J55">
      <formula1>0.1</formula1>
      <formula2>0.2</formula2>
    </dataValidation>
    <dataValidation allowBlank="1" showInputMessage="1" showErrorMessage="1" promptTitle="Name of revenue stream" prompt="Please input the name of the revenue streams here._x000a__x000a_Only include revenue paid on behalf of companies. Do NOT include personal income taxes, PAYE, or other revenues paid on behalf of individuals. These may be included under the Additional information below" sqref="E55"/>
    <dataValidation type="list" showInputMessage="1" showErrorMessage="1" promptTitle="Name of revenue stream" prompt="Please input the name of the revenue streams here._x000a__x000a_Only include revenue paid on behalf of companies. Do NOT include personal income taxes, PAYE, or other revenues paid on behalf of individuals. These may be included under the Additional information below" sqref="E15:E54 E56:E190">
      <formula1>Revenue_stream_list</formula1>
    </dataValidation>
    <dataValidation type="list" allowBlank="1" showInputMessage="1" showErrorMessage="1" sqref="F15:G190 K15:K190">
      <formula1>Simple_options_list</formula1>
    </dataValidation>
    <dataValidation allowBlank="1" showInputMessage="1" showErrorMessage="1" promptTitle="Receiving government agency" prompt="Input the name of the government recipient here._x000a__x000a_Please refrain from using acronyms, and input complete name." sqref="C156 C46:C55"/>
    <dataValidation type="list" showInputMessage="1" showErrorMessage="1" sqref="C15:C45 C56:C155 C157:C190">
      <formula1>Companies_list</formula1>
    </dataValidation>
    <dataValidation type="list" allowBlank="1" showInputMessage="1" showErrorMessage="1" sqref="D15:D190">
      <formula1>Government_entities_list</formula1>
    </dataValidation>
    <dataValidation showInputMessage="1" showErrorMessage="1" sqref="H129 H138:H139 H146 H141:H143"/>
    <dataValidation type="decimal" operator="notBetween" allowBlank="1" showInputMessage="1" showErrorMessage="1" errorTitle="Number" error="Please only input numbers in this cell" promptTitle="Revenue value" prompt="Please input the total figure of the reconciled revenue stream, as disclosed by government._x000a_" sqref="J111:J190 J16:J54 J56:J109">
      <formula1>0.1</formula1>
      <formula2>0.2</formula2>
    </dataValidation>
    <dataValidation type="list" allowBlank="1" showInputMessage="1" showErrorMessage="1" sqref="I15:I190 G234">
      <formula1>Currency_code_list</formula1>
    </dataValidation>
    <dataValidation type="list" showInputMessage="1" showErrorMessage="1" sqref="H109 J37:J42 H15:H36 H144:H145 H111:H113 H115:H128 H130:H137 H106:H107 H140 H43:H104 H147:H190">
      <formula1>Projectname</formula1>
    </dataValidation>
    <dataValidation type="decimal" operator="notBetween" allowBlank="1" showInputMessage="1" showErrorMessage="1" errorTitle="Number" error="Please only input numbers in this cell" promptTitle="In-kind volume" prompt="Please input the in-kind volume for the revenue stream if applicable." sqref="L15:L190">
      <formula1>0.1</formula1>
      <formula2>0.2</formula2>
    </dataValidation>
    <dataValidation type="textLength" allowBlank="1" showInputMessage="1" showErrorMessage="1" errorTitle="Please do not edit these cells" error="Please do not edit these cells" sqref="C196:G200 C217:G226 H196:I226 K196:N226 J196:J200 J204:J226">
      <formula1>10000</formula1>
      <formula2>50000</formula2>
    </dataValidation>
  </dataValidations>
  <hyperlinks>
    <hyperlink ref="B13" r:id="rId1" location="r4-1" display="EITI Requirement 4.1"/>
  </hyperlinks>
  <pageMargins left="0.7" right="0.7" top="0.75" bottom="0.75" header="0.3" footer="0.3"/>
  <pageSetup paperSize="9" orientation="portrait" r:id="rId2"/>
  <legacyDrawing r:id="rId3"/>
  <tableParts count="1">
    <tablePart r:id="rId4"/>
  </tableParts>
  <extLst>
    <ext xmlns:x14="http://schemas.microsoft.com/office/spreadsheetml/2009/9/main" uri="{CCE6A557-97BC-4b89-ADB6-D9C93CAAB3DF}">
      <x14:dataValidations xmlns:xm="http://schemas.microsoft.com/office/excel/2006/main" count="1">
        <x14:dataValidation type="list" showInputMessage="1" showErrorMessage="1">
          <x14:formula1>
            <xm:f>'[3]Part 3 - Reporting entities'!#REF!</xm:f>
          </x14:formula1>
          <xm:sqref>H108 H114 H105</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S29"/>
  <sheetViews>
    <sheetView topLeftCell="A5" zoomScale="70" zoomScaleNormal="70" workbookViewId="0">
      <selection activeCell="D16" sqref="D16:H28"/>
    </sheetView>
  </sheetViews>
  <sheetFormatPr defaultColWidth="10.5" defaultRowHeight="16.5" x14ac:dyDescent="0.3"/>
  <cols>
    <col min="1" max="1" width="14.875" style="235" customWidth="1"/>
    <col min="2" max="2" width="50.5" style="235" customWidth="1"/>
    <col min="3" max="3" width="2.5" style="235" customWidth="1"/>
    <col min="4" max="4" width="24" style="235" customWidth="1"/>
    <col min="5" max="5" width="2.5" style="235" customWidth="1"/>
    <col min="6" max="6" width="24" style="235" customWidth="1"/>
    <col min="7" max="7" width="2.5" style="235" customWidth="1"/>
    <col min="8" max="8" width="24" style="235" customWidth="1"/>
    <col min="9" max="9" width="2.5" style="235" customWidth="1"/>
    <col min="10" max="10" width="39.5" style="235" customWidth="1"/>
    <col min="11" max="11" width="2.5" style="235" customWidth="1"/>
    <col min="12" max="12" width="39.5" style="235" customWidth="1"/>
    <col min="13" max="13" width="3" style="235" customWidth="1"/>
    <col min="14" max="14" width="39.5" style="235" customWidth="1"/>
    <col min="15" max="15" width="3" style="235" customWidth="1"/>
    <col min="16" max="16" width="39.5" style="235" customWidth="1"/>
    <col min="17" max="17" width="3" style="235" customWidth="1"/>
    <col min="18" max="18" width="39.5" style="235" customWidth="1"/>
    <col min="19" max="19" width="3" style="235" customWidth="1"/>
    <col min="20" max="16384" width="10.5" style="235"/>
  </cols>
  <sheetData>
    <row r="1" spans="1:19" ht="27" x14ac:dyDescent="0.45">
      <c r="A1" s="234" t="s">
        <v>351</v>
      </c>
    </row>
    <row r="3" spans="1:19" s="41" customFormat="1" ht="112.35" customHeight="1" x14ac:dyDescent="0.25">
      <c r="A3" s="287" t="s">
        <v>352</v>
      </c>
      <c r="B3" s="58" t="s">
        <v>353</v>
      </c>
      <c r="D3" s="10" t="s">
        <v>94</v>
      </c>
      <c r="F3" s="59"/>
      <c r="H3" s="59"/>
      <c r="J3" s="50"/>
      <c r="L3" s="40"/>
      <c r="N3" s="40"/>
      <c r="P3" s="40"/>
      <c r="R3" s="40"/>
    </row>
    <row r="4" spans="1:19" s="39" customFormat="1" ht="19.5" x14ac:dyDescent="0.25">
      <c r="A4" s="57"/>
      <c r="B4" s="48"/>
      <c r="D4" s="48"/>
      <c r="F4" s="48"/>
      <c r="H4" s="48"/>
      <c r="J4" s="49"/>
      <c r="L4" s="49"/>
    </row>
    <row r="5" spans="1:19" s="54" customFormat="1" ht="97.5" x14ac:dyDescent="0.25">
      <c r="A5" s="52"/>
      <c r="B5" s="53" t="s">
        <v>95</v>
      </c>
      <c r="D5" s="83" t="s">
        <v>96</v>
      </c>
      <c r="E5" s="46"/>
      <c r="F5" s="83" t="s">
        <v>97</v>
      </c>
      <c r="G5" s="46"/>
      <c r="H5" s="83" t="s">
        <v>98</v>
      </c>
      <c r="J5" s="47" t="s">
        <v>99</v>
      </c>
      <c r="K5" s="46"/>
      <c r="L5" s="47" t="s">
        <v>100</v>
      </c>
      <c r="M5" s="46"/>
      <c r="N5" s="47" t="s">
        <v>101</v>
      </c>
      <c r="O5" s="46"/>
      <c r="P5" s="47" t="s">
        <v>102</v>
      </c>
      <c r="Q5" s="46"/>
      <c r="R5" s="47" t="s">
        <v>103</v>
      </c>
      <c r="S5" s="46"/>
    </row>
    <row r="6" spans="1:19" s="39" customFormat="1" ht="19.5" x14ac:dyDescent="0.25">
      <c r="A6" s="57"/>
      <c r="B6" s="48"/>
      <c r="D6" s="48"/>
      <c r="F6" s="48"/>
      <c r="H6" s="48"/>
      <c r="J6" s="49"/>
      <c r="L6" s="49"/>
      <c r="N6" s="49"/>
      <c r="P6" s="49"/>
      <c r="R6" s="49"/>
    </row>
    <row r="7" spans="1:19" s="41" customFormat="1" ht="47.25" x14ac:dyDescent="0.25">
      <c r="A7" s="287" t="s">
        <v>117</v>
      </c>
      <c r="B7" s="58" t="s">
        <v>354</v>
      </c>
      <c r="D7" s="10" t="s">
        <v>281</v>
      </c>
      <c r="F7" s="59"/>
      <c r="H7" s="59" t="s">
        <v>759</v>
      </c>
      <c r="J7" s="50"/>
      <c r="K7" s="39"/>
      <c r="L7" s="40"/>
      <c r="M7" s="39"/>
      <c r="N7" s="40"/>
      <c r="O7" s="39"/>
      <c r="P7" s="40"/>
      <c r="R7" s="40"/>
    </row>
    <row r="8" spans="1:19" s="39" customFormat="1" ht="19.5" x14ac:dyDescent="0.25">
      <c r="A8" s="57"/>
      <c r="B8" s="48"/>
      <c r="D8" s="48"/>
      <c r="F8" s="48"/>
      <c r="H8" s="48"/>
      <c r="J8" s="49"/>
      <c r="L8" s="49"/>
      <c r="N8" s="49"/>
      <c r="P8" s="49"/>
      <c r="R8" s="49"/>
    </row>
    <row r="9" spans="1:19" s="39" customFormat="1" ht="47.25" x14ac:dyDescent="0.25">
      <c r="A9" s="57"/>
      <c r="B9" s="55" t="s">
        <v>355</v>
      </c>
      <c r="D9" s="10"/>
      <c r="F9" s="10" t="str">
        <f>IF(D9=[2]Lists!$K$4,"&lt; Input URL to data source &gt;",IF(D9=[2]Lists!$K$5,"&lt; Reference section in EITI Report or URL &gt;",IF(D9=[2]Lists!$K$6,"&lt; Reference evidence of non-applicability &gt;","")))</f>
        <v/>
      </c>
      <c r="H9" s="10" t="str">
        <f>IF(F9=[2]Lists!$K$4,"&lt; Input URL to data source &gt;",IF(F9=[2]Lists!$K$5,"&lt; Reference section in EITI Report or URL &gt;",IF(F9=[2]Lists!$K$6,"&lt; Reference evidence of non-applicability &gt;","")))</f>
        <v/>
      </c>
      <c r="J9" s="444"/>
      <c r="L9" s="40"/>
      <c r="N9" s="40"/>
      <c r="P9" s="40"/>
      <c r="R9" s="40"/>
    </row>
    <row r="10" spans="1:19" s="9" customFormat="1" ht="31.5" x14ac:dyDescent="0.25">
      <c r="A10" s="14"/>
      <c r="B10" s="55" t="s">
        <v>356</v>
      </c>
      <c r="D10" s="10"/>
      <c r="F10" s="10" t="str">
        <f>IF(D10=[2]Lists!$K$4,"&lt; Input URL to data source &gt;",IF(D10=[2]Lists!$K$5,"&lt; Reference section in EITI Report or URL &gt;",IF(D10=[2]Lists!$K$6,"&lt; Reference evidence of non-applicability &gt;","")))</f>
        <v/>
      </c>
      <c r="G10" s="39"/>
      <c r="H10" s="10" t="str">
        <f>IF(F10=[2]Lists!$K$4,"&lt; Input URL to data source &gt;",IF(F10=[2]Lists!$K$5,"&lt; Reference section in EITI Report or URL &gt;",IF(F10=[2]Lists!$K$6,"&lt; Reference evidence of non-applicability &gt;","")))</f>
        <v/>
      </c>
      <c r="I10" s="39"/>
      <c r="J10" s="445"/>
      <c r="K10" s="39"/>
      <c r="L10" s="40"/>
      <c r="M10" s="39"/>
      <c r="N10" s="40"/>
      <c r="O10" s="39"/>
      <c r="P10" s="40"/>
      <c r="Q10" s="39"/>
      <c r="R10" s="40"/>
      <c r="S10" s="39"/>
    </row>
    <row r="11" spans="1:19" s="9" customFormat="1" ht="15.75" x14ac:dyDescent="0.25">
      <c r="A11" s="14"/>
      <c r="B11" s="56" t="s">
        <v>357</v>
      </c>
      <c r="D11" s="27"/>
      <c r="F11" s="27"/>
      <c r="G11" s="41"/>
      <c r="H11" s="27"/>
      <c r="I11" s="41"/>
      <c r="J11" s="445"/>
      <c r="K11" s="41"/>
      <c r="L11" s="40"/>
      <c r="M11" s="41"/>
      <c r="N11" s="40"/>
      <c r="O11" s="41"/>
      <c r="P11" s="40"/>
      <c r="Q11" s="41"/>
      <c r="R11" s="40"/>
      <c r="S11" s="41"/>
    </row>
    <row r="12" spans="1:19" s="9" customFormat="1" ht="19.5" x14ac:dyDescent="0.25">
      <c r="A12" s="14"/>
      <c r="B12" s="21" t="s">
        <v>206</v>
      </c>
      <c r="D12" s="10"/>
      <c r="F12" s="10"/>
      <c r="G12" s="39"/>
      <c r="H12" s="10"/>
      <c r="I12" s="39"/>
      <c r="J12" s="445"/>
      <c r="K12" s="39"/>
      <c r="L12" s="40"/>
      <c r="M12" s="39"/>
      <c r="N12" s="40"/>
      <c r="O12" s="39"/>
      <c r="P12" s="40"/>
      <c r="Q12" s="39"/>
      <c r="R12" s="40"/>
      <c r="S12" s="39"/>
    </row>
    <row r="13" spans="1:19" s="9" customFormat="1" ht="15.75" x14ac:dyDescent="0.25">
      <c r="A13" s="14"/>
      <c r="B13" s="21" t="s">
        <v>209</v>
      </c>
      <c r="D13" s="10"/>
      <c r="F13" s="10"/>
      <c r="G13" s="41"/>
      <c r="H13" s="10"/>
      <c r="I13" s="41"/>
      <c r="J13" s="445"/>
      <c r="K13" s="41"/>
      <c r="L13" s="40"/>
      <c r="M13" s="41"/>
      <c r="N13" s="40"/>
      <c r="O13" s="41"/>
      <c r="P13" s="40"/>
      <c r="Q13" s="41"/>
      <c r="R13" s="40"/>
      <c r="S13" s="41"/>
    </row>
    <row r="14" spans="1:19" s="9" customFormat="1" ht="19.5" x14ac:dyDescent="0.25">
      <c r="A14" s="14"/>
      <c r="B14" s="21" t="s">
        <v>217</v>
      </c>
      <c r="D14" s="10"/>
      <c r="F14" s="10"/>
      <c r="G14" s="39"/>
      <c r="H14" s="10"/>
      <c r="I14" s="39"/>
      <c r="J14" s="445"/>
      <c r="K14" s="39"/>
      <c r="L14" s="40"/>
      <c r="M14" s="39"/>
      <c r="N14" s="40"/>
      <c r="O14" s="39"/>
      <c r="P14" s="40"/>
      <c r="Q14" s="39"/>
      <c r="R14" s="40"/>
      <c r="S14" s="39"/>
    </row>
    <row r="15" spans="1:19" s="9" customFormat="1" x14ac:dyDescent="0.3">
      <c r="A15" s="14"/>
      <c r="B15" s="56" t="s">
        <v>358</v>
      </c>
      <c r="D15" s="27"/>
      <c r="F15" s="27"/>
      <c r="G15" s="238"/>
      <c r="H15" s="27"/>
      <c r="I15" s="238"/>
      <c r="J15" s="445"/>
      <c r="K15" s="238"/>
      <c r="L15" s="40"/>
      <c r="M15" s="238"/>
      <c r="N15" s="40"/>
      <c r="O15" s="238"/>
      <c r="P15" s="40"/>
      <c r="Q15" s="238"/>
      <c r="R15" s="40"/>
      <c r="S15" s="238"/>
    </row>
    <row r="16" spans="1:19" s="9" customFormat="1" x14ac:dyDescent="0.3">
      <c r="A16" s="14"/>
      <c r="B16" s="21" t="s">
        <v>206</v>
      </c>
      <c r="D16" s="10"/>
      <c r="F16" s="10"/>
      <c r="G16" s="238"/>
      <c r="H16" s="10"/>
      <c r="I16" s="238"/>
      <c r="J16" s="445"/>
      <c r="K16" s="238"/>
      <c r="L16" s="40"/>
      <c r="M16" s="238"/>
      <c r="N16" s="40"/>
      <c r="O16" s="238"/>
      <c r="P16" s="40"/>
      <c r="Q16" s="238"/>
      <c r="R16" s="40"/>
      <c r="S16" s="238"/>
    </row>
    <row r="17" spans="1:19" s="9" customFormat="1" x14ac:dyDescent="0.3">
      <c r="A17" s="14"/>
      <c r="B17" s="22" t="str">
        <f>LEFT(B16,SEARCH(",",B16))&amp;" value"</f>
        <v>Crude oil (2709), value</v>
      </c>
      <c r="D17" s="10"/>
      <c r="F17" s="10"/>
      <c r="G17" s="238"/>
      <c r="H17" s="10"/>
      <c r="I17" s="238"/>
      <c r="J17" s="445"/>
      <c r="K17" s="238"/>
      <c r="L17" s="40"/>
      <c r="M17" s="238"/>
      <c r="N17" s="40"/>
      <c r="O17" s="238"/>
      <c r="P17" s="40"/>
      <c r="Q17" s="238"/>
      <c r="R17" s="40"/>
      <c r="S17" s="238"/>
    </row>
    <row r="18" spans="1:19" s="9" customFormat="1" x14ac:dyDescent="0.3">
      <c r="A18" s="14"/>
      <c r="B18" s="21" t="s">
        <v>209</v>
      </c>
      <c r="D18" s="10"/>
      <c r="F18" s="10"/>
      <c r="G18" s="238"/>
      <c r="H18" s="10"/>
      <c r="I18" s="238"/>
      <c r="J18" s="445"/>
      <c r="K18" s="238"/>
      <c r="L18" s="40"/>
      <c r="M18" s="238"/>
      <c r="N18" s="40"/>
      <c r="O18" s="238"/>
      <c r="P18" s="40"/>
      <c r="Q18" s="238"/>
      <c r="R18" s="40"/>
      <c r="S18" s="238"/>
    </row>
    <row r="19" spans="1:19" s="9" customFormat="1" x14ac:dyDescent="0.3">
      <c r="A19" s="14"/>
      <c r="B19" s="22" t="str">
        <f>LEFT(B18,SEARCH(",",B18))&amp;" value"</f>
        <v>Natural gas (2711), value</v>
      </c>
      <c r="D19" s="10"/>
      <c r="F19" s="10"/>
      <c r="G19" s="238"/>
      <c r="H19" s="10"/>
      <c r="I19" s="238"/>
      <c r="J19" s="445"/>
      <c r="K19" s="238"/>
      <c r="L19" s="40"/>
      <c r="M19" s="238"/>
      <c r="N19" s="40"/>
      <c r="O19" s="238"/>
      <c r="P19" s="40"/>
      <c r="Q19" s="238"/>
      <c r="R19" s="40"/>
      <c r="S19" s="238"/>
    </row>
    <row r="20" spans="1:19" s="9" customFormat="1" x14ac:dyDescent="0.3">
      <c r="A20" s="14"/>
      <c r="B20" s="21" t="s">
        <v>217</v>
      </c>
      <c r="D20" s="10"/>
      <c r="F20" s="10"/>
      <c r="G20" s="238"/>
      <c r="H20" s="10"/>
      <c r="I20" s="238"/>
      <c r="J20" s="445"/>
      <c r="K20" s="238"/>
      <c r="L20" s="40"/>
      <c r="M20" s="238"/>
      <c r="N20" s="40"/>
      <c r="O20" s="238"/>
      <c r="P20" s="40"/>
      <c r="Q20" s="238"/>
      <c r="R20" s="40"/>
      <c r="S20" s="238"/>
    </row>
    <row r="21" spans="1:19" s="9" customFormat="1" x14ac:dyDescent="0.3">
      <c r="A21" s="14"/>
      <c r="B21" s="22" t="str">
        <f>LEFT(B20,SEARCH(",",B20))&amp;" value"</f>
        <v>Add commodities here, value</v>
      </c>
      <c r="D21" s="10"/>
      <c r="F21" s="10"/>
      <c r="G21" s="238"/>
      <c r="H21" s="10"/>
      <c r="I21" s="238"/>
      <c r="J21" s="445"/>
      <c r="K21" s="238"/>
      <c r="L21" s="40"/>
      <c r="M21" s="238"/>
      <c r="N21" s="40"/>
      <c r="O21" s="238"/>
      <c r="P21" s="40"/>
      <c r="Q21" s="238"/>
      <c r="R21" s="40"/>
      <c r="S21" s="238"/>
    </row>
    <row r="22" spans="1:19" s="9" customFormat="1" ht="47.25" x14ac:dyDescent="0.3">
      <c r="A22" s="14"/>
      <c r="B22" s="56" t="s">
        <v>359</v>
      </c>
      <c r="D22" s="10"/>
      <c r="E22" s="39"/>
      <c r="F22" s="10"/>
      <c r="G22" s="238"/>
      <c r="H22" s="10"/>
      <c r="I22" s="238"/>
      <c r="J22" s="445"/>
      <c r="K22" s="238"/>
      <c r="L22" s="40"/>
      <c r="M22" s="238"/>
      <c r="N22" s="40"/>
      <c r="O22" s="238"/>
      <c r="P22" s="40"/>
      <c r="Q22" s="238"/>
      <c r="R22" s="40"/>
      <c r="S22" s="238"/>
    </row>
    <row r="23" spans="1:19" s="9" customFormat="1" ht="47.25" x14ac:dyDescent="0.3">
      <c r="A23" s="14"/>
      <c r="B23" s="56" t="s">
        <v>360</v>
      </c>
      <c r="D23" s="10"/>
      <c r="E23" s="39"/>
      <c r="F23" s="10"/>
      <c r="G23" s="238"/>
      <c r="H23" s="10"/>
      <c r="I23" s="238"/>
      <c r="J23" s="445"/>
      <c r="K23" s="238"/>
      <c r="L23" s="40"/>
      <c r="M23" s="238"/>
      <c r="N23" s="40"/>
      <c r="O23" s="238"/>
      <c r="P23" s="40"/>
      <c r="Q23" s="238"/>
      <c r="R23" s="40"/>
      <c r="S23" s="238"/>
    </row>
    <row r="24" spans="1:19" s="9" customFormat="1" ht="47.25" x14ac:dyDescent="0.3">
      <c r="A24" s="14"/>
      <c r="B24" s="56" t="s">
        <v>361</v>
      </c>
      <c r="D24" s="10"/>
      <c r="E24" s="39"/>
      <c r="F24" s="10"/>
      <c r="G24" s="238"/>
      <c r="H24" s="10"/>
      <c r="I24" s="238"/>
      <c r="J24" s="445"/>
      <c r="K24" s="238"/>
      <c r="L24" s="40"/>
      <c r="M24" s="238"/>
      <c r="N24" s="40"/>
      <c r="O24" s="238"/>
      <c r="P24" s="40"/>
      <c r="Q24" s="238"/>
      <c r="R24" s="40"/>
      <c r="S24" s="238"/>
    </row>
    <row r="25" spans="1:19" s="9" customFormat="1" ht="110.25" x14ac:dyDescent="0.3">
      <c r="A25" s="14"/>
      <c r="B25" s="56" t="s">
        <v>362</v>
      </c>
      <c r="D25" s="10"/>
      <c r="E25" s="39"/>
      <c r="F25" s="10"/>
      <c r="G25" s="238"/>
      <c r="H25" s="10"/>
      <c r="I25" s="238"/>
      <c r="J25" s="445"/>
      <c r="K25" s="238"/>
      <c r="L25" s="40"/>
      <c r="M25" s="238"/>
      <c r="N25" s="40"/>
      <c r="O25" s="238"/>
      <c r="P25" s="40"/>
      <c r="Q25" s="238"/>
      <c r="R25" s="40"/>
      <c r="S25" s="238"/>
    </row>
    <row r="26" spans="1:19" s="9" customFormat="1" ht="78.75" x14ac:dyDescent="0.3">
      <c r="A26" s="14"/>
      <c r="B26" s="56" t="s">
        <v>363</v>
      </c>
      <c r="D26" s="10"/>
      <c r="E26" s="39"/>
      <c r="F26" s="10"/>
      <c r="G26" s="238"/>
      <c r="H26" s="10"/>
      <c r="I26" s="238"/>
      <c r="J26" s="445"/>
      <c r="K26" s="238"/>
      <c r="L26" s="40"/>
      <c r="M26" s="238"/>
      <c r="N26" s="40"/>
      <c r="O26" s="238"/>
      <c r="P26" s="40"/>
      <c r="Q26" s="238"/>
      <c r="R26" s="40"/>
      <c r="S26" s="238"/>
    </row>
    <row r="27" spans="1:19" s="9" customFormat="1" ht="78.75" x14ac:dyDescent="0.3">
      <c r="A27" s="14"/>
      <c r="B27" s="56" t="s">
        <v>364</v>
      </c>
      <c r="D27" s="10"/>
      <c r="E27" s="39"/>
      <c r="F27" s="10"/>
      <c r="G27" s="238"/>
      <c r="H27" s="10"/>
      <c r="I27" s="238"/>
      <c r="J27" s="445"/>
      <c r="K27" s="238"/>
      <c r="L27" s="40"/>
      <c r="M27" s="238"/>
      <c r="N27" s="40"/>
      <c r="O27" s="238"/>
      <c r="P27" s="40"/>
      <c r="Q27" s="238"/>
      <c r="R27" s="40"/>
      <c r="S27" s="238"/>
    </row>
    <row r="28" spans="1:19" s="9" customFormat="1" ht="31.5" x14ac:dyDescent="0.3">
      <c r="A28" s="14"/>
      <c r="B28" s="56" t="s">
        <v>365</v>
      </c>
      <c r="D28" s="10"/>
      <c r="F28" s="10"/>
      <c r="G28" s="238"/>
      <c r="H28" s="10"/>
      <c r="I28" s="238"/>
      <c r="J28" s="446"/>
      <c r="K28" s="238"/>
      <c r="L28" s="40"/>
      <c r="M28" s="238"/>
      <c r="N28" s="40"/>
      <c r="O28" s="238"/>
      <c r="P28" s="40"/>
      <c r="Q28" s="238"/>
      <c r="R28" s="40"/>
      <c r="S28" s="238"/>
    </row>
    <row r="29" spans="1:19" s="237" customFormat="1" x14ac:dyDescent="0.3">
      <c r="A29" s="236"/>
    </row>
  </sheetData>
  <mergeCells count="1">
    <mergeCell ref="J9:J28"/>
  </mergeCells>
  <pageMargins left="0.7" right="0.7" top="0.75" bottom="0.75" header="0.3" footer="0.3"/>
  <pageSetup paperSize="8" orientation="landscape"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S17"/>
  <sheetViews>
    <sheetView zoomScale="70" zoomScaleNormal="70" workbookViewId="0">
      <selection activeCell="D14" sqref="D14"/>
    </sheetView>
  </sheetViews>
  <sheetFormatPr defaultColWidth="10.5" defaultRowHeight="16.5" x14ac:dyDescent="0.3"/>
  <cols>
    <col min="1" max="1" width="17.375" style="235" customWidth="1"/>
    <col min="2" max="2" width="45.5" style="235" customWidth="1"/>
    <col min="3" max="3" width="3.375" style="235" customWidth="1"/>
    <col min="4" max="4" width="26" style="235" customWidth="1"/>
    <col min="5" max="5" width="3.375" style="235" customWidth="1"/>
    <col min="6" max="6" width="26" style="235" customWidth="1"/>
    <col min="7" max="7" width="3.375" style="235" customWidth="1"/>
    <col min="8" max="8" width="26" style="235" customWidth="1"/>
    <col min="9" max="9" width="3.375" style="235" customWidth="1"/>
    <col min="10" max="10" width="39.5" style="235" customWidth="1"/>
    <col min="11" max="11" width="3" style="235" customWidth="1"/>
    <col min="12" max="12" width="39.5" style="235" customWidth="1"/>
    <col min="13" max="13" width="3" style="235" customWidth="1"/>
    <col min="14" max="14" width="39.5" style="235" customWidth="1"/>
    <col min="15" max="15" width="3" style="235" customWidth="1"/>
    <col min="16" max="16" width="39.5" style="235" customWidth="1"/>
    <col min="17" max="17" width="3" style="235" customWidth="1"/>
    <col min="18" max="18" width="39.5" style="235" customWidth="1"/>
    <col min="19" max="19" width="3" style="235" customWidth="1"/>
    <col min="20" max="16384" width="10.5" style="235"/>
  </cols>
  <sheetData>
    <row r="1" spans="1:19" ht="27" x14ac:dyDescent="0.45">
      <c r="A1" s="234" t="s">
        <v>366</v>
      </c>
    </row>
    <row r="3" spans="1:19" s="41" customFormat="1" ht="168.6" customHeight="1" x14ac:dyDescent="0.25">
      <c r="A3" s="287" t="s">
        <v>367</v>
      </c>
      <c r="B3" s="58" t="s">
        <v>368</v>
      </c>
      <c r="D3" s="10" t="s">
        <v>94</v>
      </c>
      <c r="F3" s="59"/>
      <c r="H3" s="59"/>
      <c r="J3" s="50"/>
      <c r="L3" s="40"/>
      <c r="N3" s="40"/>
      <c r="P3" s="40"/>
      <c r="R3" s="40"/>
    </row>
    <row r="4" spans="1:19" s="39" customFormat="1" ht="19.5" x14ac:dyDescent="0.25">
      <c r="A4" s="57"/>
      <c r="B4" s="48"/>
      <c r="D4" s="48"/>
      <c r="F4" s="48"/>
      <c r="H4" s="48"/>
      <c r="J4" s="49"/>
      <c r="L4" s="49"/>
    </row>
    <row r="5" spans="1:19" s="54" customFormat="1" ht="97.5" x14ac:dyDescent="0.25">
      <c r="A5" s="52"/>
      <c r="B5" s="53" t="s">
        <v>95</v>
      </c>
      <c r="D5" s="83" t="s">
        <v>96</v>
      </c>
      <c r="E5" s="46"/>
      <c r="F5" s="83" t="s">
        <v>97</v>
      </c>
      <c r="G5" s="46"/>
      <c r="H5" s="83" t="s">
        <v>98</v>
      </c>
      <c r="J5" s="47" t="s">
        <v>99</v>
      </c>
      <c r="K5" s="46"/>
      <c r="L5" s="47" t="s">
        <v>100</v>
      </c>
      <c r="M5" s="46"/>
      <c r="N5" s="47" t="s">
        <v>101</v>
      </c>
      <c r="O5" s="46"/>
      <c r="P5" s="47" t="s">
        <v>102</v>
      </c>
      <c r="Q5" s="46"/>
      <c r="R5" s="47" t="s">
        <v>103</v>
      </c>
      <c r="S5" s="46"/>
    </row>
    <row r="6" spans="1:19" s="39" customFormat="1" ht="19.5" x14ac:dyDescent="0.25">
      <c r="A6" s="57"/>
      <c r="B6" s="48"/>
      <c r="D6" s="48"/>
      <c r="F6" s="48"/>
      <c r="H6" s="48"/>
      <c r="J6" s="49"/>
      <c r="L6" s="49"/>
      <c r="N6" s="49"/>
      <c r="P6" s="49"/>
      <c r="R6" s="49"/>
    </row>
    <row r="7" spans="1:19" s="41" customFormat="1" ht="31.5" x14ac:dyDescent="0.25">
      <c r="A7" s="287" t="s">
        <v>117</v>
      </c>
      <c r="B7" s="58" t="s">
        <v>369</v>
      </c>
      <c r="D7" s="10" t="s">
        <v>62</v>
      </c>
      <c r="F7" s="59"/>
      <c r="H7" s="59"/>
      <c r="J7" s="50"/>
      <c r="L7" s="40"/>
      <c r="N7" s="40"/>
      <c r="P7" s="40"/>
      <c r="R7" s="40"/>
    </row>
    <row r="8" spans="1:19" s="39" customFormat="1" ht="19.5" x14ac:dyDescent="0.25">
      <c r="A8" s="57"/>
      <c r="B8" s="48"/>
      <c r="D8" s="48"/>
      <c r="F8" s="48"/>
      <c r="H8" s="48"/>
      <c r="J8" s="49"/>
      <c r="L8" s="49"/>
      <c r="N8" s="49"/>
      <c r="P8" s="49"/>
      <c r="R8" s="49"/>
    </row>
    <row r="9" spans="1:19" s="9" customFormat="1" ht="31.5" x14ac:dyDescent="0.25">
      <c r="B9" s="55" t="s">
        <v>370</v>
      </c>
      <c r="D9" s="382" t="s">
        <v>536</v>
      </c>
      <c r="F9" s="10"/>
      <c r="G9" s="39"/>
      <c r="H9" s="10" t="s">
        <v>740</v>
      </c>
      <c r="I9" s="404"/>
      <c r="J9" s="444"/>
      <c r="K9" s="39"/>
      <c r="L9" s="40"/>
      <c r="M9" s="39"/>
      <c r="N9" s="40"/>
      <c r="O9" s="39"/>
      <c r="P9" s="40"/>
      <c r="Q9" s="39"/>
      <c r="R9" s="40"/>
      <c r="S9" s="39"/>
    </row>
    <row r="10" spans="1:19" s="9" customFormat="1" ht="31.5" x14ac:dyDescent="0.25">
      <c r="B10" s="60" t="s">
        <v>371</v>
      </c>
      <c r="D10" s="382" t="s">
        <v>536</v>
      </c>
      <c r="F10" s="10"/>
      <c r="G10" s="39"/>
      <c r="H10" s="10" t="s">
        <v>740</v>
      </c>
      <c r="I10" s="404"/>
      <c r="J10" s="445"/>
      <c r="K10" s="39"/>
      <c r="L10" s="40"/>
      <c r="M10" s="39"/>
      <c r="N10" s="40"/>
      <c r="O10" s="39"/>
      <c r="P10" s="40"/>
      <c r="Q10" s="39"/>
      <c r="R10" s="40"/>
      <c r="S10" s="39"/>
    </row>
    <row r="11" spans="1:19" s="9" customFormat="1" ht="47.25" x14ac:dyDescent="0.25">
      <c r="B11" s="60" t="s">
        <v>372</v>
      </c>
      <c r="D11" s="382" t="s">
        <v>536</v>
      </c>
      <c r="F11" s="10"/>
      <c r="G11" s="39"/>
      <c r="H11" s="10" t="s">
        <v>740</v>
      </c>
      <c r="I11" s="404"/>
      <c r="J11" s="445"/>
      <c r="K11" s="39"/>
      <c r="L11" s="40"/>
      <c r="M11" s="39"/>
      <c r="N11" s="40"/>
      <c r="O11" s="39"/>
      <c r="P11" s="40"/>
      <c r="Q11" s="39"/>
      <c r="R11" s="40"/>
      <c r="S11" s="39"/>
    </row>
    <row r="12" spans="1:19" s="9" customFormat="1" ht="47.25" x14ac:dyDescent="0.25">
      <c r="B12" s="60" t="s">
        <v>373</v>
      </c>
      <c r="D12" s="421">
        <f>6632723.94/About!E45</f>
        <v>513277.35310277587</v>
      </c>
      <c r="F12" s="10" t="s">
        <v>208</v>
      </c>
      <c r="G12" s="39"/>
      <c r="H12" s="10" t="s">
        <v>740</v>
      </c>
      <c r="I12" s="404"/>
      <c r="J12" s="445"/>
      <c r="K12" s="39"/>
      <c r="L12" s="40"/>
      <c r="M12" s="39"/>
      <c r="N12" s="40"/>
      <c r="O12" s="39"/>
      <c r="P12" s="40"/>
      <c r="Q12" s="39"/>
      <c r="R12" s="40"/>
      <c r="S12" s="39"/>
    </row>
    <row r="13" spans="1:19" s="9" customFormat="1" ht="63" x14ac:dyDescent="0.25">
      <c r="B13" s="60" t="s">
        <v>374</v>
      </c>
      <c r="D13" s="382" t="s">
        <v>536</v>
      </c>
      <c r="F13" s="10"/>
      <c r="G13" s="39"/>
      <c r="H13" s="10" t="s">
        <v>740</v>
      </c>
      <c r="I13" s="404"/>
      <c r="J13" s="445"/>
      <c r="K13" s="39"/>
      <c r="L13" s="40"/>
      <c r="M13" s="39"/>
      <c r="N13" s="40"/>
      <c r="O13" s="39"/>
      <c r="P13" s="40"/>
      <c r="Q13" s="39"/>
      <c r="R13" s="40"/>
      <c r="S13" s="39"/>
    </row>
    <row r="14" spans="1:19" s="9" customFormat="1" ht="47.25" x14ac:dyDescent="0.25">
      <c r="B14" s="60" t="s">
        <v>375</v>
      </c>
      <c r="D14" s="400">
        <f>8241610.34/About!E45</f>
        <v>637782.00010833982</v>
      </c>
      <c r="F14" s="10" t="s">
        <v>208</v>
      </c>
      <c r="G14" s="39"/>
      <c r="H14" s="10" t="s">
        <v>740</v>
      </c>
      <c r="I14" s="404"/>
      <c r="J14" s="445"/>
      <c r="K14" s="39"/>
      <c r="L14" s="40"/>
      <c r="M14" s="39"/>
      <c r="N14" s="40"/>
      <c r="O14" s="39"/>
      <c r="P14" s="40"/>
      <c r="Q14" s="39"/>
      <c r="R14" s="40"/>
      <c r="S14" s="39"/>
    </row>
    <row r="15" spans="1:19" s="9" customFormat="1" ht="47.25" x14ac:dyDescent="0.25">
      <c r="B15" s="60" t="s">
        <v>376</v>
      </c>
      <c r="D15" s="382" t="s">
        <v>536</v>
      </c>
      <c r="F15" s="10"/>
      <c r="G15" s="39"/>
      <c r="H15" s="10" t="s">
        <v>740</v>
      </c>
      <c r="I15" s="404"/>
      <c r="J15" s="445"/>
      <c r="K15" s="39"/>
      <c r="L15" s="40"/>
      <c r="M15" s="39"/>
      <c r="N15" s="40"/>
      <c r="O15" s="39"/>
      <c r="P15" s="40"/>
      <c r="Q15" s="39"/>
      <c r="R15" s="40"/>
      <c r="S15" s="39"/>
    </row>
    <row r="16" spans="1:19" s="70" customFormat="1" ht="47.25" customHeight="1" x14ac:dyDescent="0.25">
      <c r="A16" s="9"/>
      <c r="B16" s="60" t="s">
        <v>377</v>
      </c>
      <c r="C16" s="9"/>
      <c r="D16" s="382" t="s">
        <v>536</v>
      </c>
      <c r="E16" s="9"/>
      <c r="F16" s="10"/>
      <c r="G16" s="41"/>
      <c r="H16" s="10" t="s">
        <v>740</v>
      </c>
      <c r="I16" s="406"/>
      <c r="J16" s="446"/>
      <c r="K16" s="71"/>
      <c r="L16" s="73"/>
      <c r="M16" s="71"/>
      <c r="N16" s="73"/>
      <c r="O16" s="71"/>
      <c r="P16" s="73"/>
      <c r="Q16" s="71"/>
      <c r="R16" s="73"/>
      <c r="S16" s="71"/>
    </row>
    <row r="17" spans="1:19" s="248" customFormat="1" ht="19.5" x14ac:dyDescent="0.3">
      <c r="A17" s="247"/>
      <c r="G17" s="51"/>
      <c r="I17" s="51"/>
      <c r="J17" s="11"/>
      <c r="K17" s="51"/>
      <c r="L17" s="11"/>
      <c r="M17" s="51"/>
      <c r="N17" s="11"/>
      <c r="O17" s="51"/>
      <c r="P17" s="11"/>
      <c r="Q17" s="51"/>
      <c r="R17" s="11"/>
      <c r="S17" s="51"/>
    </row>
  </sheetData>
  <mergeCells count="1">
    <mergeCell ref="J9:J16"/>
  </mergeCells>
  <dataValidations count="1">
    <dataValidation type="list" showInputMessage="1" showErrorMessage="1" promptTitle="Reporting type" prompt="Please indicate which type of reporting, between:_x000a__x000a_Systematic disclosure_x000a_EITI reporting_x000a_Not available_x000a_Not applicable" sqref="D9:D11 D13 D15:D16">
      <formula1>Reporting_options_list</formula1>
    </dataValidation>
  </dataValidations>
  <pageMargins left="0.7" right="0.7" top="0.75" bottom="0.75" header="0.3" footer="0.3"/>
  <pageSetup paperSize="8" orientation="landscape"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S14"/>
  <sheetViews>
    <sheetView zoomScale="70" zoomScaleNormal="70" workbookViewId="0">
      <selection activeCell="H11" sqref="H11:H13"/>
    </sheetView>
  </sheetViews>
  <sheetFormatPr defaultColWidth="10.5" defaultRowHeight="16.5" x14ac:dyDescent="0.3"/>
  <cols>
    <col min="1" max="1" width="16.375" style="235" customWidth="1"/>
    <col min="2" max="2" width="42" style="235" customWidth="1"/>
    <col min="3" max="3" width="3.375" style="235" customWidth="1"/>
    <col min="4" max="4" width="35.375" style="235" customWidth="1"/>
    <col min="5" max="5" width="3.375" style="235" customWidth="1"/>
    <col min="6" max="6" width="35.375" style="235" customWidth="1"/>
    <col min="7" max="7" width="3.375" style="235" customWidth="1"/>
    <col min="8" max="8" width="35.375" style="235" customWidth="1"/>
    <col min="9" max="9" width="3.375" style="235" customWidth="1"/>
    <col min="10" max="10" width="39.5" style="235" customWidth="1"/>
    <col min="11" max="11" width="3" style="235" customWidth="1"/>
    <col min="12" max="12" width="39.5" style="235" customWidth="1"/>
    <col min="13" max="13" width="3" style="235" customWidth="1"/>
    <col min="14" max="14" width="39.5" style="235" customWidth="1"/>
    <col min="15" max="15" width="3" style="235" customWidth="1"/>
    <col min="16" max="16" width="39.5" style="235" customWidth="1"/>
    <col min="17" max="17" width="3" style="235" customWidth="1"/>
    <col min="18" max="18" width="39.5" style="235" customWidth="1"/>
    <col min="19" max="19" width="3" style="235" customWidth="1"/>
    <col min="20" max="16384" width="10.5" style="235"/>
  </cols>
  <sheetData>
    <row r="1" spans="1:19" ht="27" x14ac:dyDescent="0.45">
      <c r="A1" s="234" t="s">
        <v>378</v>
      </c>
    </row>
    <row r="3" spans="1:19" s="41" customFormat="1" ht="110.25" x14ac:dyDescent="0.25">
      <c r="A3" s="287" t="s">
        <v>379</v>
      </c>
      <c r="B3" s="58" t="s">
        <v>380</v>
      </c>
      <c r="D3" s="10" t="s">
        <v>94</v>
      </c>
      <c r="F3" s="59"/>
      <c r="H3" s="59"/>
      <c r="J3" s="50"/>
      <c r="L3" s="40"/>
      <c r="N3" s="40"/>
      <c r="P3" s="40"/>
      <c r="R3" s="40"/>
    </row>
    <row r="4" spans="1:19" s="39" customFormat="1" ht="19.5" x14ac:dyDescent="0.25">
      <c r="A4" s="57"/>
      <c r="B4" s="48"/>
      <c r="D4" s="48"/>
      <c r="F4" s="48"/>
      <c r="H4" s="48"/>
      <c r="J4" s="49"/>
      <c r="L4" s="49"/>
    </row>
    <row r="5" spans="1:19" s="54" customFormat="1" ht="97.5" x14ac:dyDescent="0.25">
      <c r="A5" s="52"/>
      <c r="B5" s="53" t="s">
        <v>95</v>
      </c>
      <c r="D5" s="83" t="s">
        <v>96</v>
      </c>
      <c r="E5" s="46"/>
      <c r="F5" s="83" t="s">
        <v>97</v>
      </c>
      <c r="G5" s="46"/>
      <c r="H5" s="83" t="s">
        <v>98</v>
      </c>
      <c r="J5" s="47" t="s">
        <v>99</v>
      </c>
      <c r="K5" s="46"/>
      <c r="L5" s="47" t="s">
        <v>100</v>
      </c>
      <c r="M5" s="46"/>
      <c r="N5" s="47" t="s">
        <v>101</v>
      </c>
      <c r="O5" s="46"/>
      <c r="P5" s="47" t="s">
        <v>102</v>
      </c>
      <c r="Q5" s="46"/>
      <c r="R5" s="47" t="s">
        <v>103</v>
      </c>
      <c r="S5" s="46"/>
    </row>
    <row r="6" spans="1:19" s="39" customFormat="1" ht="19.5" x14ac:dyDescent="0.25">
      <c r="A6" s="57"/>
      <c r="B6" s="48"/>
      <c r="D6" s="48"/>
      <c r="F6" s="48"/>
      <c r="H6" s="48"/>
      <c r="J6" s="49"/>
      <c r="L6" s="49"/>
      <c r="N6" s="49"/>
      <c r="P6" s="49"/>
      <c r="R6" s="49"/>
    </row>
    <row r="7" spans="1:19" s="41" customFormat="1" ht="47.25" x14ac:dyDescent="0.25">
      <c r="A7" s="287" t="s">
        <v>117</v>
      </c>
      <c r="B7" s="58" t="s">
        <v>381</v>
      </c>
      <c r="D7" s="10" t="s">
        <v>281</v>
      </c>
      <c r="F7" s="59"/>
      <c r="H7" s="59" t="s">
        <v>758</v>
      </c>
      <c r="J7" s="50"/>
      <c r="L7" s="40"/>
      <c r="M7" s="39"/>
      <c r="N7" s="40"/>
      <c r="O7" s="39"/>
      <c r="P7" s="40"/>
      <c r="Q7" s="39"/>
      <c r="R7" s="40"/>
    </row>
    <row r="8" spans="1:19" s="39" customFormat="1" ht="19.5" x14ac:dyDescent="0.25">
      <c r="A8" s="57"/>
      <c r="B8" s="48"/>
      <c r="D8" s="48"/>
      <c r="F8" s="48"/>
      <c r="H8" s="48"/>
      <c r="J8" s="49"/>
      <c r="L8" s="49"/>
      <c r="N8" s="49"/>
      <c r="P8" s="49"/>
      <c r="R8" s="49"/>
    </row>
    <row r="9" spans="1:19" s="9" customFormat="1" ht="31.5" x14ac:dyDescent="0.25">
      <c r="A9" s="14"/>
      <c r="B9" s="55" t="s">
        <v>382</v>
      </c>
      <c r="D9" s="10"/>
      <c r="F9" s="10" t="str">
        <f>IF(D9=[2]Lists!$K$4,"&lt; Input URL to data source &gt;",IF(D9=[2]Lists!$K$5,"&lt; Reference section in EITI Report or URL &gt;",IF(D9=[2]Lists!$K$6,"&lt; Reference evidence of non-applicability &gt;","")))</f>
        <v/>
      </c>
      <c r="G9" s="39"/>
      <c r="H9" s="10" t="str">
        <f>IF(F9=[2]Lists!$K$4,"&lt; Input URL to data source &gt;",IF(F9=[2]Lists!$K$5,"&lt; Reference section in EITI Report or URL &gt;",IF(F9=[2]Lists!$K$6,"&lt; Reference evidence of non-applicability &gt;","")))</f>
        <v/>
      </c>
      <c r="I9" s="39"/>
      <c r="J9" s="444"/>
      <c r="K9" s="39"/>
      <c r="L9" s="40"/>
      <c r="M9" s="39"/>
      <c r="N9" s="40"/>
      <c r="O9" s="39"/>
      <c r="P9" s="40"/>
      <c r="Q9" s="39"/>
      <c r="R9" s="40"/>
      <c r="S9" s="39"/>
    </row>
    <row r="10" spans="1:19" s="9" customFormat="1" ht="78.95" customHeight="1" x14ac:dyDescent="0.25">
      <c r="A10" s="14"/>
      <c r="B10" s="60" t="s">
        <v>383</v>
      </c>
      <c r="D10" s="10"/>
      <c r="F10" s="10"/>
      <c r="G10" s="41"/>
      <c r="H10" s="10"/>
      <c r="I10" s="41"/>
      <c r="J10" s="445"/>
      <c r="K10" s="41"/>
      <c r="L10" s="40"/>
      <c r="M10" s="41"/>
      <c r="N10" s="40"/>
      <c r="O10" s="41"/>
      <c r="P10" s="40"/>
      <c r="Q10" s="41"/>
      <c r="R10" s="40"/>
      <c r="S10" s="41"/>
    </row>
    <row r="11" spans="1:19" s="9" customFormat="1" ht="30.75" customHeight="1" x14ac:dyDescent="0.25">
      <c r="A11" s="14"/>
      <c r="B11" s="60" t="s">
        <v>384</v>
      </c>
      <c r="D11" s="10"/>
      <c r="F11" s="10"/>
      <c r="G11" s="41"/>
      <c r="H11" s="10"/>
      <c r="I11" s="41"/>
      <c r="J11" s="445"/>
      <c r="K11" s="41"/>
      <c r="L11" s="40"/>
      <c r="M11" s="41"/>
      <c r="N11" s="40"/>
      <c r="O11" s="41"/>
      <c r="P11" s="40"/>
      <c r="Q11" s="41"/>
      <c r="R11" s="40"/>
      <c r="S11" s="41"/>
    </row>
    <row r="12" spans="1:19" s="9" customFormat="1" ht="47.25" customHeight="1" x14ac:dyDescent="0.25">
      <c r="A12" s="14"/>
      <c r="B12" s="60" t="s">
        <v>385</v>
      </c>
      <c r="D12" s="10"/>
      <c r="F12" s="10"/>
      <c r="G12" s="41"/>
      <c r="H12" s="10"/>
      <c r="I12" s="41"/>
      <c r="J12" s="445"/>
      <c r="K12" s="41"/>
      <c r="L12" s="40"/>
      <c r="M12" s="41"/>
      <c r="N12" s="40"/>
      <c r="O12" s="41"/>
      <c r="P12" s="40"/>
      <c r="Q12" s="41"/>
      <c r="R12" s="40"/>
      <c r="S12" s="41"/>
    </row>
    <row r="13" spans="1:19" s="9" customFormat="1" ht="62.25" customHeight="1" x14ac:dyDescent="0.25">
      <c r="A13" s="14"/>
      <c r="B13" s="60" t="s">
        <v>386</v>
      </c>
      <c r="D13" s="10"/>
      <c r="F13" s="10"/>
      <c r="G13" s="41"/>
      <c r="H13" s="10"/>
      <c r="I13" s="41"/>
      <c r="J13" s="446"/>
      <c r="K13" s="41"/>
      <c r="L13" s="40"/>
      <c r="M13" s="41"/>
      <c r="N13" s="40"/>
      <c r="O13" s="41"/>
      <c r="P13" s="40"/>
      <c r="Q13" s="41"/>
      <c r="R13" s="40"/>
      <c r="S13" s="41"/>
    </row>
    <row r="14" spans="1:19" s="237" customFormat="1" x14ac:dyDescent="0.3">
      <c r="A14" s="236"/>
    </row>
  </sheetData>
  <mergeCells count="1">
    <mergeCell ref="J9:J13"/>
  </mergeCells>
  <pageMargins left="0.7" right="0.7" top="0.75" bottom="0.75" header="0.3" footer="0.3"/>
  <pageSetup paperSize="8" orientation="landscape"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S17"/>
  <sheetViews>
    <sheetView zoomScale="70" zoomScaleNormal="70" zoomScalePageLayoutView="50" workbookViewId="0">
      <selection activeCell="D16" sqref="D16"/>
    </sheetView>
  </sheetViews>
  <sheetFormatPr defaultColWidth="10.5" defaultRowHeight="16.5" x14ac:dyDescent="0.3"/>
  <cols>
    <col min="1" max="1" width="23.875" style="235" customWidth="1"/>
    <col min="2" max="2" width="38" style="235" customWidth="1"/>
    <col min="3" max="3" width="3.375" style="235" customWidth="1"/>
    <col min="4" max="4" width="32.5" style="235" customWidth="1"/>
    <col min="5" max="5" width="3.375" style="235" customWidth="1"/>
    <col min="6" max="6" width="32.5" style="235" customWidth="1"/>
    <col min="7" max="7" width="3.375" style="235" customWidth="1"/>
    <col min="8" max="8" width="32.5" style="235" customWidth="1"/>
    <col min="9" max="9" width="3.375" style="235" customWidth="1"/>
    <col min="10" max="10" width="39.5" style="235" customWidth="1"/>
    <col min="11" max="11" width="3" style="235" customWidth="1"/>
    <col min="12" max="12" width="39.5" style="235" customWidth="1"/>
    <col min="13" max="13" width="3" style="235" customWidth="1"/>
    <col min="14" max="14" width="39.5" style="235" customWidth="1"/>
    <col min="15" max="15" width="3" style="235" customWidth="1"/>
    <col min="16" max="16" width="39.5" style="235" customWidth="1"/>
    <col min="17" max="17" width="3" style="235" customWidth="1"/>
    <col min="18" max="18" width="39.5" style="235" customWidth="1"/>
    <col min="19" max="19" width="3" style="235" customWidth="1"/>
    <col min="20" max="16384" width="10.5" style="235"/>
  </cols>
  <sheetData>
    <row r="1" spans="1:19" ht="27" x14ac:dyDescent="0.45">
      <c r="A1" s="234" t="s">
        <v>387</v>
      </c>
    </row>
    <row r="3" spans="1:19" s="41" customFormat="1" ht="141.75" x14ac:dyDescent="0.25">
      <c r="A3" s="287" t="s">
        <v>388</v>
      </c>
      <c r="B3" s="58" t="s">
        <v>389</v>
      </c>
      <c r="D3" s="10" t="s">
        <v>94</v>
      </c>
      <c r="F3" s="59"/>
      <c r="H3" s="59"/>
      <c r="J3" s="50"/>
      <c r="L3" s="40"/>
      <c r="N3" s="40"/>
      <c r="P3" s="40"/>
      <c r="R3" s="40"/>
    </row>
    <row r="4" spans="1:19" s="39" customFormat="1" ht="19.5" x14ac:dyDescent="0.25">
      <c r="A4" s="57"/>
      <c r="B4" s="48"/>
      <c r="D4" s="48"/>
      <c r="F4" s="48"/>
      <c r="H4" s="48"/>
      <c r="J4" s="49"/>
      <c r="L4" s="49"/>
    </row>
    <row r="5" spans="1:19" s="54" customFormat="1" ht="97.5" x14ac:dyDescent="0.25">
      <c r="A5" s="52"/>
      <c r="B5" s="53" t="s">
        <v>95</v>
      </c>
      <c r="D5" s="83" t="s">
        <v>96</v>
      </c>
      <c r="E5" s="46"/>
      <c r="F5" s="83" t="s">
        <v>97</v>
      </c>
      <c r="G5" s="46"/>
      <c r="H5" s="83" t="s">
        <v>98</v>
      </c>
      <c r="J5" s="47" t="s">
        <v>99</v>
      </c>
      <c r="K5" s="46"/>
      <c r="L5" s="47" t="s">
        <v>100</v>
      </c>
      <c r="M5" s="46"/>
      <c r="N5" s="47" t="s">
        <v>101</v>
      </c>
      <c r="O5" s="46"/>
      <c r="P5" s="47" t="s">
        <v>102</v>
      </c>
      <c r="Q5" s="46"/>
      <c r="R5" s="47" t="s">
        <v>103</v>
      </c>
      <c r="S5" s="46"/>
    </row>
    <row r="6" spans="1:19" s="39" customFormat="1" ht="19.5" x14ac:dyDescent="0.25">
      <c r="A6" s="57"/>
      <c r="B6" s="48"/>
      <c r="D6" s="48"/>
      <c r="F6" s="48"/>
      <c r="H6" s="48"/>
      <c r="J6" s="49"/>
      <c r="L6" s="49"/>
      <c r="N6" s="49"/>
      <c r="P6" s="49"/>
      <c r="R6" s="49"/>
    </row>
    <row r="7" spans="1:19" s="41" customFormat="1" ht="31.5" x14ac:dyDescent="0.25">
      <c r="A7" s="287" t="s">
        <v>117</v>
      </c>
      <c r="B7" s="58" t="s">
        <v>390</v>
      </c>
      <c r="D7" s="10" t="s">
        <v>62</v>
      </c>
      <c r="F7" s="59"/>
      <c r="H7" s="59"/>
      <c r="J7" s="50"/>
    </row>
    <row r="8" spans="1:19" s="39" customFormat="1" ht="19.5" x14ac:dyDescent="0.25">
      <c r="A8" s="57"/>
      <c r="B8" s="48"/>
      <c r="D8" s="48"/>
      <c r="F8" s="48"/>
      <c r="H8" s="48"/>
      <c r="J8" s="49"/>
      <c r="L8" s="49"/>
      <c r="N8" s="49"/>
      <c r="P8" s="49"/>
      <c r="R8" s="49"/>
    </row>
    <row r="9" spans="1:19" s="9" customFormat="1" ht="31.5" x14ac:dyDescent="0.25">
      <c r="A9" s="14"/>
      <c r="B9" s="55" t="s">
        <v>391</v>
      </c>
      <c r="D9" s="310" t="s">
        <v>536</v>
      </c>
      <c r="F9" s="10"/>
      <c r="G9" s="39"/>
      <c r="H9" s="10" t="s">
        <v>741</v>
      </c>
      <c r="I9" s="39"/>
      <c r="J9" s="444"/>
      <c r="K9" s="39"/>
      <c r="L9" s="40"/>
      <c r="M9" s="39"/>
      <c r="N9" s="40"/>
      <c r="O9" s="39"/>
      <c r="P9" s="40"/>
      <c r="Q9" s="39"/>
      <c r="R9" s="40"/>
      <c r="S9" s="39"/>
    </row>
    <row r="10" spans="1:19" s="9" customFormat="1" ht="31.5" x14ac:dyDescent="0.25">
      <c r="A10" s="14"/>
      <c r="B10" s="60" t="s">
        <v>392</v>
      </c>
      <c r="D10" s="10" t="s">
        <v>712</v>
      </c>
      <c r="F10" s="10"/>
      <c r="G10" s="39"/>
      <c r="H10" s="10"/>
      <c r="I10" s="39"/>
      <c r="J10" s="445"/>
      <c r="K10" s="39"/>
      <c r="L10" s="40"/>
      <c r="M10" s="39"/>
      <c r="N10" s="40"/>
      <c r="O10" s="39"/>
      <c r="P10" s="40"/>
      <c r="Q10" s="39"/>
      <c r="R10" s="40"/>
      <c r="S10" s="39"/>
    </row>
    <row r="11" spans="1:19" s="9" customFormat="1" ht="31.5" x14ac:dyDescent="0.25">
      <c r="A11" s="14"/>
      <c r="B11" s="60" t="s">
        <v>393</v>
      </c>
      <c r="D11" s="374">
        <f>9400000+11966178.54+126461.32</f>
        <v>21492639.859999999</v>
      </c>
      <c r="F11" s="10" t="s">
        <v>208</v>
      </c>
      <c r="G11" s="41"/>
      <c r="H11" s="10" t="s">
        <v>741</v>
      </c>
      <c r="I11" s="41"/>
      <c r="J11" s="445"/>
      <c r="K11" s="41"/>
      <c r="L11" s="40"/>
      <c r="M11" s="41"/>
      <c r="N11" s="40"/>
      <c r="O11" s="41"/>
      <c r="P11" s="40"/>
      <c r="Q11" s="41"/>
      <c r="R11" s="40"/>
      <c r="S11" s="41"/>
    </row>
    <row r="12" spans="1:19" s="9" customFormat="1" ht="47.25" x14ac:dyDescent="0.25">
      <c r="A12" s="14"/>
      <c r="B12" s="60" t="s">
        <v>394</v>
      </c>
      <c r="D12" s="376" t="s">
        <v>281</v>
      </c>
      <c r="F12" s="10"/>
      <c r="G12" s="39"/>
      <c r="H12" s="10" t="s">
        <v>742</v>
      </c>
      <c r="I12" s="39"/>
      <c r="J12" s="445"/>
      <c r="K12" s="39"/>
      <c r="L12" s="40"/>
      <c r="M12" s="39"/>
      <c r="N12" s="40"/>
      <c r="O12" s="39"/>
      <c r="P12" s="40"/>
      <c r="Q12" s="39"/>
      <c r="R12" s="40"/>
      <c r="S12" s="39"/>
    </row>
    <row r="13" spans="1:19" s="9" customFormat="1" ht="31.5" x14ac:dyDescent="0.25">
      <c r="A13" s="14"/>
      <c r="B13" s="60" t="s">
        <v>395</v>
      </c>
      <c r="D13" s="10"/>
      <c r="F13" s="10"/>
      <c r="G13" s="39"/>
      <c r="H13" s="10"/>
      <c r="I13" s="39"/>
      <c r="J13" s="445"/>
      <c r="K13" s="39"/>
      <c r="L13" s="40"/>
      <c r="M13" s="39"/>
      <c r="N13" s="40"/>
      <c r="O13" s="39"/>
      <c r="P13" s="40"/>
      <c r="Q13" s="39"/>
      <c r="R13" s="40"/>
      <c r="S13" s="39"/>
    </row>
    <row r="14" spans="1:19" s="9" customFormat="1" ht="47.25" x14ac:dyDescent="0.25">
      <c r="A14" s="14"/>
      <c r="B14" s="60" t="s">
        <v>396</v>
      </c>
      <c r="D14" s="10" t="s">
        <v>62</v>
      </c>
      <c r="F14" s="10"/>
      <c r="G14" s="39"/>
      <c r="H14" s="10"/>
      <c r="I14" s="39"/>
      <c r="J14" s="445"/>
      <c r="K14" s="39"/>
      <c r="L14" s="40"/>
      <c r="M14" s="39"/>
      <c r="N14" s="40"/>
      <c r="O14" s="39"/>
      <c r="P14" s="40"/>
      <c r="Q14" s="39"/>
      <c r="R14" s="40"/>
      <c r="S14" s="39"/>
    </row>
    <row r="15" spans="1:19" s="9" customFormat="1" ht="31.5" x14ac:dyDescent="0.25">
      <c r="A15" s="14"/>
      <c r="B15" s="60" t="s">
        <v>397</v>
      </c>
      <c r="D15" s="374">
        <v>16832268.629999999</v>
      </c>
      <c r="F15" s="10" t="s">
        <v>208</v>
      </c>
      <c r="G15" s="39"/>
      <c r="H15" s="10" t="s">
        <v>742</v>
      </c>
      <c r="I15" s="39"/>
      <c r="J15" s="445"/>
      <c r="K15" s="39"/>
      <c r="L15" s="40"/>
      <c r="M15" s="39"/>
      <c r="N15" s="40"/>
      <c r="O15" s="39"/>
      <c r="P15" s="40"/>
      <c r="Q15" s="39"/>
      <c r="R15" s="40"/>
      <c r="S15" s="39"/>
    </row>
    <row r="16" spans="1:19" s="9" customFormat="1" ht="47.25" x14ac:dyDescent="0.25">
      <c r="A16" s="14"/>
      <c r="B16" s="60" t="s">
        <v>398</v>
      </c>
      <c r="D16" s="10" t="s">
        <v>62</v>
      </c>
      <c r="F16" s="10"/>
      <c r="G16" s="39"/>
      <c r="H16" s="10"/>
      <c r="I16" s="39"/>
      <c r="J16" s="446"/>
      <c r="K16" s="39"/>
      <c r="L16" s="40"/>
      <c r="M16" s="39"/>
      <c r="N16" s="40"/>
      <c r="O16" s="39"/>
      <c r="P16" s="40"/>
      <c r="Q16" s="39"/>
      <c r="R16" s="40"/>
      <c r="S16" s="39"/>
    </row>
    <row r="17" spans="1:1" s="237" customFormat="1" x14ac:dyDescent="0.3">
      <c r="A17" s="236"/>
    </row>
  </sheetData>
  <mergeCells count="1">
    <mergeCell ref="J9:J16"/>
  </mergeCells>
  <dataValidations count="1">
    <dataValidation type="list" showInputMessage="1" showErrorMessage="1" promptTitle="Reporting type" prompt="Please indicate which type of reporting, between:_x000a__x000a_Systematic disclosure_x000a_EITI reporting_x000a_Not available_x000a_Not applicable" sqref="D9">
      <formula1>Reporting_options_list</formula1>
    </dataValidation>
  </dataValidations>
  <pageMargins left="0.7" right="0.7" top="0.75" bottom="0.75" header="0.3" footer="0.3"/>
  <pageSetup paperSize="8"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95"/>
  <sheetViews>
    <sheetView showGridLines="0" showRowColHeaders="0" topLeftCell="A28" zoomScale="85" zoomScaleNormal="85" workbookViewId="0">
      <selection activeCell="C61" sqref="C61:G61"/>
    </sheetView>
  </sheetViews>
  <sheetFormatPr defaultColWidth="4" defaultRowHeight="24" customHeight="1" x14ac:dyDescent="0.25"/>
  <cols>
    <col min="1" max="1" width="4" style="128"/>
    <col min="2" max="2" width="4" style="128" hidden="1" customWidth="1"/>
    <col min="3" max="3" width="75" style="128" bestFit="1" customWidth="1"/>
    <col min="4" max="4" width="2.875" style="128" customWidth="1"/>
    <col min="5" max="5" width="44.5" style="128" bestFit="1" customWidth="1"/>
    <col min="6" max="6" width="2.875" style="128" customWidth="1"/>
    <col min="7" max="7" width="40" style="128" bestFit="1" customWidth="1"/>
    <col min="8" max="16384" width="4" style="128"/>
  </cols>
  <sheetData>
    <row r="1" spans="1:7" ht="16.5" x14ac:dyDescent="0.25">
      <c r="B1" s="129"/>
    </row>
    <row r="2" spans="1:7" ht="16.5" x14ac:dyDescent="0.25">
      <c r="B2" s="129"/>
      <c r="C2" s="431" t="s">
        <v>34</v>
      </c>
      <c r="D2" s="431"/>
      <c r="E2" s="431"/>
      <c r="F2" s="431"/>
      <c r="G2" s="431"/>
    </row>
    <row r="3" spans="1:7" s="130" customFormat="1" x14ac:dyDescent="0.25">
      <c r="B3" s="131"/>
      <c r="C3" s="432" t="s">
        <v>35</v>
      </c>
      <c r="D3" s="432"/>
      <c r="E3" s="432"/>
      <c r="F3" s="432"/>
      <c r="G3" s="432"/>
    </row>
    <row r="4" spans="1:7" ht="12.75" customHeight="1" x14ac:dyDescent="0.25">
      <c r="B4" s="129"/>
      <c r="C4" s="433" t="s">
        <v>36</v>
      </c>
      <c r="D4" s="433"/>
      <c r="E4" s="433"/>
      <c r="F4" s="433"/>
      <c r="G4" s="433"/>
    </row>
    <row r="5" spans="1:7" ht="12.75" customHeight="1" x14ac:dyDescent="0.25">
      <c r="B5" s="129"/>
      <c r="C5" s="434" t="s">
        <v>37</v>
      </c>
      <c r="D5" s="434"/>
      <c r="E5" s="434"/>
      <c r="F5" s="434"/>
      <c r="G5" s="434"/>
    </row>
    <row r="6" spans="1:7" ht="12.75" customHeight="1" x14ac:dyDescent="0.25">
      <c r="B6" s="129"/>
      <c r="C6" s="434" t="s">
        <v>38</v>
      </c>
      <c r="D6" s="434"/>
      <c r="E6" s="434"/>
      <c r="F6" s="434"/>
      <c r="G6" s="434"/>
    </row>
    <row r="7" spans="1:7" ht="12.75" customHeight="1" x14ac:dyDescent="0.3">
      <c r="B7" s="129"/>
      <c r="C7" s="435" t="s">
        <v>39</v>
      </c>
      <c r="D7" s="435"/>
      <c r="E7" s="435"/>
      <c r="F7" s="435"/>
      <c r="G7" s="435"/>
    </row>
    <row r="8" spans="1:7" ht="16.5" x14ac:dyDescent="0.25">
      <c r="B8" s="129"/>
      <c r="C8" s="288"/>
      <c r="D8" s="132"/>
      <c r="E8" s="132"/>
      <c r="F8" s="288"/>
      <c r="G8" s="288"/>
    </row>
    <row r="9" spans="1:7" ht="16.5" x14ac:dyDescent="0.25">
      <c r="B9" s="129"/>
      <c r="C9" s="133" t="s">
        <v>40</v>
      </c>
      <c r="D9" s="134"/>
      <c r="E9" s="135" t="s">
        <v>41</v>
      </c>
      <c r="F9" s="134"/>
      <c r="G9" s="136" t="s">
        <v>15</v>
      </c>
    </row>
    <row r="10" spans="1:7" ht="16.5" x14ac:dyDescent="0.25">
      <c r="B10" s="129"/>
      <c r="C10" s="288"/>
      <c r="D10" s="132"/>
      <c r="E10" s="132"/>
      <c r="F10" s="288"/>
      <c r="G10" s="288"/>
    </row>
    <row r="11" spans="1:7" s="130" customFormat="1" x14ac:dyDescent="0.25">
      <c r="B11" s="137"/>
      <c r="C11" s="138" t="s">
        <v>42</v>
      </c>
      <c r="D11" s="131"/>
      <c r="E11" s="139"/>
      <c r="F11" s="131"/>
      <c r="G11" s="131"/>
    </row>
    <row r="12" spans="1:7" ht="20.25" thickBot="1" x14ac:dyDescent="0.3">
      <c r="A12" s="140"/>
      <c r="B12" s="141"/>
      <c r="C12" s="142" t="s">
        <v>43</v>
      </c>
      <c r="D12" s="143"/>
      <c r="E12" s="144" t="s">
        <v>44</v>
      </c>
      <c r="F12" s="143"/>
      <c r="G12" s="145" t="s">
        <v>45</v>
      </c>
    </row>
    <row r="13" spans="1:7" ht="17.25" thickBot="1" x14ac:dyDescent="0.3">
      <c r="B13" s="146"/>
      <c r="C13" s="147" t="s">
        <v>32</v>
      </c>
      <c r="D13" s="148"/>
      <c r="E13" s="149"/>
      <c r="F13" s="148"/>
      <c r="G13" s="149"/>
    </row>
    <row r="14" spans="1:7" ht="16.5" x14ac:dyDescent="0.25">
      <c r="A14" s="150"/>
      <c r="B14" s="151" t="s">
        <v>32</v>
      </c>
      <c r="C14" s="152" t="s">
        <v>46</v>
      </c>
      <c r="D14" s="291"/>
      <c r="E14" s="153" t="s">
        <v>533</v>
      </c>
      <c r="F14" s="291"/>
      <c r="G14" s="154"/>
    </row>
    <row r="15" spans="1:7" ht="16.5" x14ac:dyDescent="0.25">
      <c r="A15" s="150"/>
      <c r="B15" s="151" t="s">
        <v>32</v>
      </c>
      <c r="C15" s="152" t="s">
        <v>47</v>
      </c>
      <c r="D15" s="291"/>
      <c r="E15" s="155" t="str">
        <f>IFERROR(VLOOKUP($E$14,[3]!Table1_Country_codes_and_currencies[#Data],3,FALSE),"")</f>
        <v>ZMB</v>
      </c>
      <c r="F15" s="291"/>
      <c r="G15" s="154"/>
    </row>
    <row r="16" spans="1:7" ht="16.5" x14ac:dyDescent="0.25">
      <c r="B16" s="151" t="s">
        <v>32</v>
      </c>
      <c r="C16" s="152" t="s">
        <v>48</v>
      </c>
      <c r="D16" s="291"/>
      <c r="E16" s="155" t="str">
        <f>IFERROR(VLOOKUP($E$14,[3]!Table1_Country_codes_and_currencies[#Data],7,FALSE),"")</f>
        <v>Zambian Kwacha</v>
      </c>
      <c r="F16" s="291"/>
      <c r="G16" s="154"/>
    </row>
    <row r="17" spans="1:7" ht="17.25" thickBot="1" x14ac:dyDescent="0.3">
      <c r="B17" s="151" t="s">
        <v>32</v>
      </c>
      <c r="C17" s="156" t="s">
        <v>49</v>
      </c>
      <c r="D17" s="104"/>
      <c r="E17" s="105" t="str">
        <f>IFERROR(VLOOKUP($E$14,[3]!Table1_Country_codes_and_currencies[#Data],5,FALSE),"")</f>
        <v>ZMW</v>
      </c>
      <c r="F17" s="104"/>
      <c r="G17" s="157"/>
    </row>
    <row r="18" spans="1:7" ht="17.25" thickBot="1" x14ac:dyDescent="0.3">
      <c r="B18" s="146"/>
      <c r="C18" s="147" t="s">
        <v>50</v>
      </c>
      <c r="D18" s="148"/>
      <c r="E18" s="149"/>
      <c r="F18" s="148"/>
      <c r="G18" s="149"/>
    </row>
    <row r="19" spans="1:7" ht="16.5" x14ac:dyDescent="0.25">
      <c r="A19" s="150"/>
      <c r="B19" s="151" t="s">
        <v>50</v>
      </c>
      <c r="C19" s="152" t="s">
        <v>51</v>
      </c>
      <c r="D19" s="291"/>
      <c r="E19" s="158">
        <v>43466</v>
      </c>
      <c r="F19" s="291"/>
      <c r="G19" s="154"/>
    </row>
    <row r="20" spans="1:7" ht="17.25" thickBot="1" x14ac:dyDescent="0.3">
      <c r="A20" s="150"/>
      <c r="B20" s="151" t="s">
        <v>50</v>
      </c>
      <c r="C20" s="156" t="s">
        <v>52</v>
      </c>
      <c r="D20" s="104"/>
      <c r="E20" s="158">
        <v>43830</v>
      </c>
      <c r="F20" s="104"/>
      <c r="G20" s="157"/>
    </row>
    <row r="21" spans="1:7" ht="17.25" thickBot="1" x14ac:dyDescent="0.3">
      <c r="B21" s="146"/>
      <c r="C21" s="147" t="s">
        <v>53</v>
      </c>
      <c r="D21" s="148"/>
      <c r="E21" s="159"/>
      <c r="F21" s="148"/>
      <c r="G21" s="149"/>
    </row>
    <row r="22" spans="1:7" ht="16.5" x14ac:dyDescent="0.25">
      <c r="B22" s="151" t="s">
        <v>53</v>
      </c>
      <c r="C22" s="160" t="s">
        <v>54</v>
      </c>
      <c r="D22" s="291"/>
      <c r="E22" s="153" t="s">
        <v>62</v>
      </c>
      <c r="F22" s="291"/>
      <c r="G22" s="154"/>
    </row>
    <row r="23" spans="1:7" ht="31.5" x14ac:dyDescent="0.25">
      <c r="A23" s="150"/>
      <c r="B23" s="151" t="s">
        <v>53</v>
      </c>
      <c r="C23" s="152" t="s">
        <v>55</v>
      </c>
      <c r="D23" s="291"/>
      <c r="E23" s="305" t="s">
        <v>534</v>
      </c>
      <c r="F23" s="291"/>
      <c r="G23" s="154"/>
    </row>
    <row r="24" spans="1:7" ht="16.5" x14ac:dyDescent="0.25">
      <c r="B24" s="151" t="s">
        <v>53</v>
      </c>
      <c r="C24" s="152" t="s">
        <v>56</v>
      </c>
      <c r="D24" s="291"/>
      <c r="E24" s="375">
        <v>44187</v>
      </c>
      <c r="F24" s="291"/>
      <c r="G24" s="154"/>
    </row>
    <row r="25" spans="1:7" ht="31.5" x14ac:dyDescent="0.25">
      <c r="A25" s="150"/>
      <c r="B25" s="151" t="s">
        <v>53</v>
      </c>
      <c r="C25" s="152" t="s">
        <v>57</v>
      </c>
      <c r="D25" s="291"/>
      <c r="E25" s="306" t="s">
        <v>535</v>
      </c>
      <c r="F25" s="291"/>
      <c r="G25" s="154"/>
    </row>
    <row r="26" spans="1:7" ht="16.5" x14ac:dyDescent="0.25">
      <c r="B26" s="151" t="s">
        <v>53</v>
      </c>
      <c r="C26" s="164" t="s">
        <v>58</v>
      </c>
      <c r="D26" s="165"/>
      <c r="E26" s="161" t="s">
        <v>350</v>
      </c>
      <c r="F26" s="165"/>
      <c r="G26" s="166"/>
    </row>
    <row r="27" spans="1:7" ht="16.5" x14ac:dyDescent="0.25">
      <c r="B27" s="151" t="s">
        <v>53</v>
      </c>
      <c r="C27" s="152" t="s">
        <v>59</v>
      </c>
      <c r="D27" s="291"/>
      <c r="E27" s="162"/>
      <c r="F27" s="291"/>
      <c r="G27" s="167"/>
    </row>
    <row r="28" spans="1:7" ht="16.5" x14ac:dyDescent="0.25">
      <c r="A28" s="150"/>
      <c r="B28" s="151" t="s">
        <v>53</v>
      </c>
      <c r="C28" s="152" t="s">
        <v>60</v>
      </c>
      <c r="D28" s="291"/>
      <c r="E28" s="163"/>
      <c r="F28" s="291"/>
      <c r="G28" s="167"/>
    </row>
    <row r="29" spans="1:7" ht="16.5" x14ac:dyDescent="0.25">
      <c r="B29" s="151" t="s">
        <v>53</v>
      </c>
      <c r="C29" s="164" t="s">
        <v>61</v>
      </c>
      <c r="D29" s="165"/>
      <c r="E29" s="161" t="s">
        <v>350</v>
      </c>
      <c r="F29" s="168"/>
      <c r="G29" s="169"/>
    </row>
    <row r="30" spans="1:7" ht="16.5" x14ac:dyDescent="0.25">
      <c r="A30" s="150"/>
      <c r="B30" s="151" t="s">
        <v>53</v>
      </c>
      <c r="C30" s="152" t="s">
        <v>63</v>
      </c>
      <c r="D30" s="291"/>
      <c r="E30" s="162"/>
      <c r="F30" s="291"/>
      <c r="G30" s="154"/>
    </row>
    <row r="31" spans="1:7" ht="17.25" thickBot="1" x14ac:dyDescent="0.3">
      <c r="A31" s="150"/>
      <c r="B31" s="151" t="s">
        <v>53</v>
      </c>
      <c r="C31" s="152" t="s">
        <v>64</v>
      </c>
      <c r="D31" s="106"/>
      <c r="E31" s="180" t="s">
        <v>68</v>
      </c>
      <c r="F31" s="104"/>
      <c r="G31" s="170"/>
    </row>
    <row r="32" spans="1:7" ht="15.95" customHeight="1" thickBot="1" x14ac:dyDescent="0.3">
      <c r="A32" s="129"/>
      <c r="C32" s="300" t="s">
        <v>531</v>
      </c>
      <c r="D32" s="171"/>
      <c r="E32" s="172"/>
      <c r="F32" s="173"/>
      <c r="G32" s="174"/>
    </row>
    <row r="33" spans="1:7" ht="16.5" x14ac:dyDescent="0.25">
      <c r="A33" s="151"/>
      <c r="B33" s="175"/>
      <c r="C33" s="176" t="s">
        <v>65</v>
      </c>
      <c r="D33" s="291"/>
      <c r="E33" s="177" t="s">
        <v>536</v>
      </c>
      <c r="F33" s="102"/>
      <c r="G33" s="178" t="s">
        <v>68</v>
      </c>
    </row>
    <row r="34" spans="1:7" ht="32.25" thickBot="1" x14ac:dyDescent="0.3">
      <c r="A34" s="129"/>
      <c r="B34" s="151" t="s">
        <v>66</v>
      </c>
      <c r="C34" s="179" t="s">
        <v>67</v>
      </c>
      <c r="D34" s="104"/>
      <c r="E34" s="306" t="s">
        <v>535</v>
      </c>
      <c r="F34" s="148"/>
      <c r="G34" s="181"/>
    </row>
    <row r="35" spans="1:7" ht="18" customHeight="1" thickBot="1" x14ac:dyDescent="0.3">
      <c r="A35" s="150"/>
      <c r="B35" s="151" t="s">
        <v>66</v>
      </c>
      <c r="C35" s="147" t="s">
        <v>66</v>
      </c>
      <c r="D35" s="148"/>
      <c r="E35" s="173"/>
      <c r="F35" s="148"/>
      <c r="G35" s="173"/>
    </row>
    <row r="36" spans="1:7" ht="15.75" customHeight="1" x14ac:dyDescent="0.25">
      <c r="B36" s="151" t="s">
        <v>66</v>
      </c>
      <c r="C36" s="182" t="s">
        <v>69</v>
      </c>
      <c r="D36" s="291"/>
      <c r="E36" s="155"/>
      <c r="F36" s="291"/>
      <c r="G36" s="291"/>
    </row>
    <row r="37" spans="1:7" ht="16.5" customHeight="1" x14ac:dyDescent="0.25">
      <c r="A37" s="150"/>
      <c r="B37" s="151" t="s">
        <v>66</v>
      </c>
      <c r="C37" s="183" t="s">
        <v>70</v>
      </c>
      <c r="D37" s="291"/>
      <c r="E37" s="161" t="s">
        <v>62</v>
      </c>
      <c r="F37" s="291"/>
      <c r="G37" s="167"/>
    </row>
    <row r="38" spans="1:7" ht="16.5" customHeight="1" x14ac:dyDescent="0.25">
      <c r="A38" s="150"/>
      <c r="B38" s="151" t="s">
        <v>66</v>
      </c>
      <c r="C38" s="183" t="s">
        <v>71</v>
      </c>
      <c r="D38" s="291"/>
      <c r="E38" s="161" t="s">
        <v>62</v>
      </c>
      <c r="F38" s="291"/>
      <c r="G38" s="167"/>
    </row>
    <row r="39" spans="1:7" ht="15.75" customHeight="1" x14ac:dyDescent="0.25">
      <c r="B39" s="151" t="s">
        <v>66</v>
      </c>
      <c r="C39" s="183" t="s">
        <v>72</v>
      </c>
      <c r="D39" s="291"/>
      <c r="E39" s="161" t="s">
        <v>62</v>
      </c>
      <c r="F39" s="291"/>
      <c r="G39" s="167"/>
    </row>
    <row r="40" spans="1:7" ht="18" customHeight="1" x14ac:dyDescent="0.25">
      <c r="B40" s="151" t="s">
        <v>66</v>
      </c>
      <c r="C40" s="183" t="s">
        <v>73</v>
      </c>
      <c r="D40" s="291"/>
      <c r="E40" s="161" t="s">
        <v>350</v>
      </c>
      <c r="F40" s="291"/>
      <c r="G40" s="167"/>
    </row>
    <row r="41" spans="1:7" ht="16.5" x14ac:dyDescent="0.25">
      <c r="B41" s="151" t="s">
        <v>66</v>
      </c>
      <c r="C41" s="184" t="s">
        <v>74</v>
      </c>
      <c r="D41" s="291"/>
      <c r="E41" s="161" t="s">
        <v>75</v>
      </c>
      <c r="F41" s="291"/>
      <c r="G41" s="167"/>
    </row>
    <row r="42" spans="1:7" ht="16.5" x14ac:dyDescent="0.25">
      <c r="B42" s="151" t="s">
        <v>66</v>
      </c>
      <c r="C42" s="183" t="s">
        <v>76</v>
      </c>
      <c r="D42" s="291"/>
      <c r="E42" s="161">
        <v>9</v>
      </c>
      <c r="F42" s="291"/>
      <c r="G42" s="167"/>
    </row>
    <row r="43" spans="1:7" ht="16.5" x14ac:dyDescent="0.25">
      <c r="B43" s="151" t="s">
        <v>66</v>
      </c>
      <c r="C43" s="183" t="s">
        <v>78</v>
      </c>
      <c r="D43" s="185"/>
      <c r="E43" s="161">
        <v>16</v>
      </c>
      <c r="F43" s="291"/>
      <c r="G43" s="186"/>
    </row>
    <row r="44" spans="1:7" ht="16.5" x14ac:dyDescent="0.25">
      <c r="B44" s="151" t="s">
        <v>66</v>
      </c>
      <c r="C44" s="187" t="s">
        <v>79</v>
      </c>
      <c r="D44" s="291"/>
      <c r="E44" s="188" t="s">
        <v>537</v>
      </c>
      <c r="F44" s="165"/>
      <c r="G44" s="167"/>
    </row>
    <row r="45" spans="1:7" ht="16.5" x14ac:dyDescent="0.25">
      <c r="B45" s="151" t="s">
        <v>66</v>
      </c>
      <c r="C45" s="189" t="s">
        <v>80</v>
      </c>
      <c r="D45" s="291"/>
      <c r="E45" s="307">
        <v>12.9223</v>
      </c>
      <c r="F45" s="291"/>
      <c r="G45" s="167" t="s">
        <v>538</v>
      </c>
    </row>
    <row r="46" spans="1:7" ht="32.25" thickBot="1" x14ac:dyDescent="0.3">
      <c r="B46" s="151" t="s">
        <v>66</v>
      </c>
      <c r="C46" s="190" t="s">
        <v>81</v>
      </c>
      <c r="D46" s="104"/>
      <c r="E46" s="191" t="s">
        <v>68</v>
      </c>
      <c r="F46" s="104"/>
      <c r="G46" s="308" t="s">
        <v>539</v>
      </c>
    </row>
    <row r="47" spans="1:7" s="140" customFormat="1" ht="17.25" thickBot="1" x14ac:dyDescent="0.3">
      <c r="A47" s="128"/>
      <c r="B47" s="151" t="s">
        <v>66</v>
      </c>
      <c r="C47" s="300" t="s">
        <v>532</v>
      </c>
      <c r="D47" s="104"/>
      <c r="E47" s="193"/>
      <c r="F47" s="104"/>
      <c r="G47" s="192"/>
    </row>
    <row r="48" spans="1:7" ht="15.75" customHeight="1" x14ac:dyDescent="0.25">
      <c r="B48" s="151" t="s">
        <v>66</v>
      </c>
      <c r="C48" s="183" t="s">
        <v>82</v>
      </c>
      <c r="D48" s="291"/>
      <c r="E48" s="161" t="s">
        <v>540</v>
      </c>
      <c r="F48" s="291"/>
      <c r="G48" s="167"/>
    </row>
    <row r="49" spans="1:7" s="150" customFormat="1" ht="16.5" x14ac:dyDescent="0.25">
      <c r="A49" s="128"/>
      <c r="B49" s="151"/>
      <c r="C49" s="183" t="s">
        <v>83</v>
      </c>
      <c r="D49" s="291"/>
      <c r="E49" s="161" t="s">
        <v>62</v>
      </c>
      <c r="F49" s="291"/>
      <c r="G49" s="167"/>
    </row>
    <row r="50" spans="1:7" s="150" customFormat="1" ht="15.75" customHeight="1" x14ac:dyDescent="0.25">
      <c r="A50" s="128"/>
      <c r="B50" s="151"/>
      <c r="C50" s="183" t="s">
        <v>84</v>
      </c>
      <c r="D50" s="291"/>
      <c r="E50" s="161" t="s">
        <v>62</v>
      </c>
      <c r="F50" s="291"/>
      <c r="G50" s="167"/>
    </row>
    <row r="51" spans="1:7" ht="17.25" thickBot="1" x14ac:dyDescent="0.3">
      <c r="B51" s="151"/>
      <c r="C51" s="194" t="s">
        <v>85</v>
      </c>
      <c r="D51" s="104"/>
      <c r="E51" s="161" t="s">
        <v>541</v>
      </c>
      <c r="F51" s="104"/>
      <c r="G51" s="192"/>
    </row>
    <row r="52" spans="1:7" ht="17.25" thickBot="1" x14ac:dyDescent="0.3">
      <c r="B52" s="151" t="s">
        <v>86</v>
      </c>
      <c r="C52" s="195" t="s">
        <v>87</v>
      </c>
      <c r="D52" s="196"/>
      <c r="E52" s="197"/>
      <c r="F52" s="196"/>
      <c r="G52" s="196"/>
    </row>
    <row r="53" spans="1:7" ht="16.5" x14ac:dyDescent="0.25">
      <c r="B53" s="151" t="s">
        <v>86</v>
      </c>
      <c r="C53" s="152" t="s">
        <v>88</v>
      </c>
      <c r="D53" s="291"/>
      <c r="E53" s="153"/>
      <c r="F53" s="291"/>
      <c r="G53" s="154"/>
    </row>
    <row r="54" spans="1:7" s="150" customFormat="1" ht="16.5" x14ac:dyDescent="0.25">
      <c r="A54" s="128"/>
      <c r="B54" s="129"/>
      <c r="C54" s="152" t="s">
        <v>89</v>
      </c>
      <c r="D54" s="291"/>
      <c r="E54" s="153"/>
      <c r="F54" s="291"/>
      <c r="G54" s="154"/>
    </row>
    <row r="55" spans="1:7" s="150" customFormat="1" ht="16.5" x14ac:dyDescent="0.25">
      <c r="A55" s="128"/>
      <c r="B55" s="129"/>
      <c r="C55" s="152" t="s">
        <v>90</v>
      </c>
      <c r="D55" s="291"/>
      <c r="E55" s="309"/>
      <c r="F55" s="291"/>
      <c r="G55" s="154"/>
    </row>
    <row r="56" spans="1:7" ht="15" customHeight="1" thickBot="1" x14ac:dyDescent="0.3">
      <c r="B56" s="129"/>
      <c r="C56" s="103"/>
      <c r="D56" s="104"/>
      <c r="E56" s="105"/>
      <c r="F56" s="104"/>
      <c r="G56" s="106"/>
    </row>
    <row r="57" spans="1:7" ht="17.25" thickBot="1" x14ac:dyDescent="0.3">
      <c r="C57" s="436"/>
      <c r="D57" s="436"/>
      <c r="E57" s="436"/>
      <c r="F57" s="436"/>
      <c r="G57" s="436"/>
    </row>
    <row r="58" spans="1:7" s="150" customFormat="1" ht="17.25" thickBot="1" x14ac:dyDescent="0.3">
      <c r="A58" s="288"/>
      <c r="B58" s="102"/>
      <c r="C58" s="437"/>
      <c r="D58" s="438"/>
      <c r="E58" s="438"/>
      <c r="F58" s="438"/>
      <c r="G58" s="439"/>
    </row>
    <row r="59" spans="1:7" ht="17.25" thickBot="1" x14ac:dyDescent="0.3">
      <c r="A59" s="288"/>
      <c r="B59" s="288"/>
      <c r="C59" s="437"/>
      <c r="D59" s="438"/>
      <c r="E59" s="438"/>
      <c r="F59" s="438"/>
      <c r="G59" s="439"/>
    </row>
    <row r="60" spans="1:7" ht="17.25" thickBot="1" x14ac:dyDescent="0.3">
      <c r="A60" s="288"/>
      <c r="B60" s="288"/>
      <c r="C60" s="440"/>
      <c r="D60" s="440"/>
      <c r="E60" s="440"/>
      <c r="F60" s="440"/>
      <c r="G60" s="440"/>
    </row>
    <row r="61" spans="1:7" ht="16.5" x14ac:dyDescent="0.25">
      <c r="A61" s="288"/>
      <c r="B61" s="288"/>
      <c r="C61" s="441" t="s">
        <v>30</v>
      </c>
      <c r="D61" s="441"/>
      <c r="E61" s="441"/>
      <c r="F61" s="441"/>
      <c r="G61" s="441"/>
    </row>
    <row r="62" spans="1:7" s="150" customFormat="1" ht="16.5" x14ac:dyDescent="0.25">
      <c r="A62" s="288"/>
      <c r="B62" s="288"/>
      <c r="C62" s="423" t="s">
        <v>31</v>
      </c>
      <c r="D62" s="423"/>
      <c r="E62" s="423"/>
      <c r="F62" s="423"/>
      <c r="G62" s="423"/>
    </row>
    <row r="63" spans="1:7" s="5" customFormat="1" ht="15.75" x14ac:dyDescent="0.25">
      <c r="A63" s="288"/>
      <c r="B63" s="291" t="s">
        <v>32</v>
      </c>
      <c r="C63" s="429" t="s">
        <v>33</v>
      </c>
      <c r="D63" s="429"/>
      <c r="E63" s="429"/>
      <c r="F63" s="429"/>
      <c r="G63" s="429"/>
    </row>
    <row r="64" spans="1:7" s="5" customFormat="1" ht="16.5" x14ac:dyDescent="0.25">
      <c r="A64" s="128"/>
      <c r="B64" s="129"/>
      <c r="C64" s="198"/>
      <c r="D64" s="151"/>
      <c r="E64" s="198"/>
      <c r="F64" s="151"/>
      <c r="G64" s="151"/>
    </row>
    <row r="65" spans="1:7" s="5" customFormat="1" ht="16.5" x14ac:dyDescent="0.25">
      <c r="A65" s="128"/>
      <c r="B65" s="129"/>
      <c r="C65" s="199"/>
      <c r="D65" s="199"/>
      <c r="E65" s="199"/>
      <c r="F65" s="199"/>
      <c r="G65" s="129"/>
    </row>
    <row r="66" spans="1:7" s="5" customFormat="1" ht="18.75" customHeight="1" x14ac:dyDescent="0.25">
      <c r="A66" s="128"/>
      <c r="B66" s="128"/>
      <c r="C66" s="129"/>
      <c r="D66" s="129"/>
      <c r="E66" s="129"/>
      <c r="F66" s="129"/>
      <c r="G66" s="129"/>
    </row>
    <row r="67" spans="1:7" s="5" customFormat="1" ht="16.5" x14ac:dyDescent="0.25">
      <c r="A67" s="128"/>
      <c r="B67" s="128"/>
      <c r="C67" s="430"/>
      <c r="D67" s="430"/>
      <c r="E67" s="430"/>
      <c r="F67" s="430"/>
      <c r="G67" s="430"/>
    </row>
    <row r="68" spans="1:7" s="5" customFormat="1" ht="16.5" x14ac:dyDescent="0.25">
      <c r="A68" s="128"/>
      <c r="B68" s="128"/>
      <c r="C68" s="430"/>
      <c r="D68" s="430"/>
      <c r="E68" s="430"/>
      <c r="F68" s="430"/>
      <c r="G68" s="430"/>
    </row>
    <row r="69" spans="1:7" ht="16.5" x14ac:dyDescent="0.25">
      <c r="C69" s="430"/>
      <c r="D69" s="430"/>
      <c r="E69" s="430"/>
      <c r="F69" s="430"/>
      <c r="G69" s="430"/>
    </row>
    <row r="70" spans="1:7" ht="15" customHeight="1" x14ac:dyDescent="0.25">
      <c r="C70" s="430"/>
      <c r="D70" s="430"/>
      <c r="E70" s="430"/>
      <c r="F70" s="430"/>
      <c r="G70" s="430"/>
    </row>
    <row r="71" spans="1:7" ht="15" customHeight="1" x14ac:dyDescent="0.25">
      <c r="C71" s="199"/>
      <c r="D71" s="199"/>
      <c r="E71" s="199"/>
      <c r="F71" s="199"/>
      <c r="G71" s="129"/>
    </row>
    <row r="72" spans="1:7" ht="16.5" x14ac:dyDescent="0.25">
      <c r="C72" s="428"/>
      <c r="D72" s="428"/>
      <c r="E72" s="428"/>
      <c r="F72" s="129"/>
      <c r="G72" s="129"/>
    </row>
    <row r="73" spans="1:7" ht="16.5" x14ac:dyDescent="0.25">
      <c r="C73" s="428"/>
      <c r="D73" s="428"/>
      <c r="E73" s="428"/>
      <c r="F73" s="129"/>
      <c r="G73" s="129"/>
    </row>
    <row r="74" spans="1:7" ht="18.75" customHeight="1" x14ac:dyDescent="0.25">
      <c r="C74" s="129"/>
      <c r="D74" s="129"/>
      <c r="E74" s="129"/>
      <c r="F74" s="129"/>
      <c r="G74" s="129"/>
    </row>
    <row r="75" spans="1:7" ht="16.5" x14ac:dyDescent="0.25"/>
    <row r="76" spans="1:7" ht="16.5" x14ac:dyDescent="0.25"/>
    <row r="77" spans="1:7" ht="16.5" x14ac:dyDescent="0.25"/>
    <row r="78" spans="1:7" ht="16.5" x14ac:dyDescent="0.25"/>
    <row r="79" spans="1:7" ht="16.5" x14ac:dyDescent="0.25"/>
    <row r="80" spans="1:7" ht="16.5" x14ac:dyDescent="0.25"/>
    <row r="81" ht="16.5" x14ac:dyDescent="0.25"/>
    <row r="82" ht="16.5" x14ac:dyDescent="0.25"/>
    <row r="83" ht="16.5" x14ac:dyDescent="0.25"/>
    <row r="84" ht="16.5" x14ac:dyDescent="0.25"/>
    <row r="85" ht="16.5" x14ac:dyDescent="0.25"/>
    <row r="86" ht="16.5" x14ac:dyDescent="0.25"/>
    <row r="87" ht="16.5" x14ac:dyDescent="0.25"/>
    <row r="88" ht="16.5" x14ac:dyDescent="0.25"/>
    <row r="89" ht="16.5" x14ac:dyDescent="0.25"/>
    <row r="90" ht="16.5" x14ac:dyDescent="0.25"/>
    <row r="91" ht="16.5" x14ac:dyDescent="0.25"/>
    <row r="92" ht="16.5" x14ac:dyDescent="0.25"/>
    <row r="93" ht="16.5" x14ac:dyDescent="0.25"/>
    <row r="94" ht="16.5" x14ac:dyDescent="0.25"/>
    <row r="95" ht="16.5" x14ac:dyDescent="0.25"/>
  </sheetData>
  <sheetProtection selectLockedCells="1"/>
  <dataConsolidate/>
  <mergeCells count="19">
    <mergeCell ref="C62:G62"/>
    <mergeCell ref="C2:G2"/>
    <mergeCell ref="C3:G3"/>
    <mergeCell ref="C4:G4"/>
    <mergeCell ref="C5:G5"/>
    <mergeCell ref="C6:G6"/>
    <mergeCell ref="C7:G7"/>
    <mergeCell ref="C57:G57"/>
    <mergeCell ref="C58:G58"/>
    <mergeCell ref="C59:G59"/>
    <mergeCell ref="C60:G60"/>
    <mergeCell ref="C61:G61"/>
    <mergeCell ref="C73:E73"/>
    <mergeCell ref="C63:G63"/>
    <mergeCell ref="C67:G67"/>
    <mergeCell ref="C68:G68"/>
    <mergeCell ref="C69:G69"/>
    <mergeCell ref="C70:G70"/>
    <mergeCell ref="C72:E72"/>
  </mergeCells>
  <dataValidations count="7">
    <dataValidation type="whole" showInputMessage="1" showErrorMessage="1" sqref="E15:E17">
      <formula1>999999</formula1>
      <formula2>99999999</formula2>
    </dataValidation>
    <dataValidation allowBlank="1" showInputMessage="1" showErrorMessage="1" promptTitle="Entity name" prompt="Insert name of the organisation, company, or government agency here" sqref="E23"/>
    <dataValidation type="list" allowBlank="1" showInputMessage="1" showErrorMessage="1" errorTitle="Invalid entry" error="_x000a_Please choose among the following:_x000a__x000a_Yes_x000a_No_x000a_Partially_x000a_Not applicable" promptTitle="Choose among the following" prompt="_x000a_Yes_x000a_No_x000a_Partially_x000a_Not applicable" sqref="E25 E34">
      <formula1>#REF!</formula1>
    </dataValidation>
    <dataValidation type="date" allowBlank="1" showInputMessage="1" showErrorMessage="1" errorTitle="Incorrect format" error="Please revise information according to specified format" promptTitle="EITI Report URL" prompt="Please insert direct URL to EITI Report (or report folder) on National EITI website." sqref="E25 E34">
      <formula1>36161</formula1>
      <formula2>47848</formula2>
    </dataValidation>
    <dataValidation allowBlank="1" showInputMessage="1" showErrorMessage="1" promptTitle="EITI Report URL" prompt="Please insert direct URL to EITI Report (or report folder)." sqref="E25 E34"/>
    <dataValidation type="list" allowBlank="1" showInputMessage="1" showErrorMessage="1" promptTitle="Reporting type" prompt="Please indicate which type of reporting, between:_x000a__x000a_Systematic disclosure_x000a_EITI Report_x000a_Not available_x000a_Not applicable" sqref="E33">
      <formula1>Reporting_options_list</formula1>
    </dataValidation>
    <dataValidation type="decimal" allowBlank="1" showInputMessage="1" showErrorMessage="1" errorTitle="Non-number value detected" error="Only input numbers in this cell. If additional information is appropriate, please include in appropriate columns on the right." promptTitle="Exchange/conversion rate" prompt="Please input the relevant exchange rate from 1 USD to the currency reported above._x000a__x000a_If additional information is relevant, include this in comment section." sqref="E45">
      <formula1>0</formula1>
      <formula2>9999999999999990000</formula2>
    </dataValidation>
  </dataValidations>
  <hyperlinks>
    <hyperlink ref="C44" r:id="rId1" display="Reporting currency (ISO-4217)"/>
    <hyperlink ref="E25" r:id="rId2"/>
    <hyperlink ref="E34" r:id="rId3"/>
  </hyperlinks>
  <pageMargins left="0.25" right="0.25" top="0.75" bottom="0.75" header="0.3" footer="0.3"/>
  <pageSetup paperSize="8" fitToHeight="0" orientation="landscape" horizontalDpi="2400" verticalDpi="2400"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S14"/>
  <sheetViews>
    <sheetView zoomScale="70" zoomScaleNormal="70" workbookViewId="0">
      <selection activeCell="B12" sqref="B12"/>
    </sheetView>
  </sheetViews>
  <sheetFormatPr defaultColWidth="10.5" defaultRowHeight="16.5" x14ac:dyDescent="0.3"/>
  <cols>
    <col min="1" max="1" width="14.875" style="235" customWidth="1"/>
    <col min="2" max="2" width="48" style="235" customWidth="1"/>
    <col min="3" max="3" width="3" style="235" customWidth="1"/>
    <col min="4" max="4" width="30.375" style="235" customWidth="1"/>
    <col min="5" max="5" width="3" style="235" customWidth="1"/>
    <col min="6" max="6" width="30.375" style="235" customWidth="1"/>
    <col min="7" max="7" width="3" style="235" customWidth="1"/>
    <col min="8" max="8" width="30.375" style="235" customWidth="1"/>
    <col min="9" max="9" width="3" style="235" customWidth="1"/>
    <col min="10" max="10" width="39.5" style="235" customWidth="1"/>
    <col min="11" max="11" width="3" style="235" customWidth="1"/>
    <col min="12" max="12" width="39.5" style="235" customWidth="1"/>
    <col min="13" max="13" width="3" style="235" customWidth="1"/>
    <col min="14" max="14" width="39.5" style="235" customWidth="1"/>
    <col min="15" max="15" width="3" style="235" customWidth="1"/>
    <col min="16" max="16" width="39.5" style="235" customWidth="1"/>
    <col min="17" max="17" width="3" style="235" customWidth="1"/>
    <col min="18" max="18" width="39.5" style="235" customWidth="1"/>
    <col min="19" max="19" width="3" style="235" customWidth="1"/>
    <col min="20" max="16384" width="10.5" style="235"/>
  </cols>
  <sheetData>
    <row r="1" spans="1:19" ht="27" x14ac:dyDescent="0.45">
      <c r="A1" s="234" t="s">
        <v>399</v>
      </c>
    </row>
    <row r="3" spans="1:19" s="41" customFormat="1" ht="126" x14ac:dyDescent="0.25">
      <c r="A3" s="287" t="s">
        <v>400</v>
      </c>
      <c r="B3" s="58" t="s">
        <v>401</v>
      </c>
      <c r="D3" s="10" t="s">
        <v>94</v>
      </c>
      <c r="F3" s="59"/>
      <c r="H3" s="59"/>
      <c r="J3" s="50"/>
      <c r="L3" s="40"/>
      <c r="N3" s="40"/>
      <c r="P3" s="40"/>
      <c r="R3" s="40"/>
    </row>
    <row r="4" spans="1:19" s="39" customFormat="1" ht="19.5" x14ac:dyDescent="0.25">
      <c r="A4" s="57"/>
      <c r="B4" s="48"/>
      <c r="D4" s="48"/>
      <c r="F4" s="48"/>
      <c r="H4" s="48"/>
      <c r="J4" s="49"/>
      <c r="L4" s="49"/>
    </row>
    <row r="5" spans="1:19" s="54" customFormat="1" ht="97.5" x14ac:dyDescent="0.25">
      <c r="A5" s="52"/>
      <c r="B5" s="53" t="s">
        <v>95</v>
      </c>
      <c r="D5" s="83" t="s">
        <v>96</v>
      </c>
      <c r="E5" s="46"/>
      <c r="F5" s="83" t="s">
        <v>97</v>
      </c>
      <c r="G5" s="46"/>
      <c r="H5" s="83" t="s">
        <v>98</v>
      </c>
      <c r="J5" s="47" t="s">
        <v>99</v>
      </c>
      <c r="K5" s="46"/>
      <c r="L5" s="47" t="s">
        <v>100</v>
      </c>
      <c r="M5" s="46"/>
      <c r="N5" s="47" t="s">
        <v>101</v>
      </c>
      <c r="O5" s="46"/>
      <c r="P5" s="47" t="s">
        <v>102</v>
      </c>
      <c r="Q5" s="46"/>
      <c r="R5" s="47" t="s">
        <v>103</v>
      </c>
      <c r="S5" s="46"/>
    </row>
    <row r="6" spans="1:19" s="39" customFormat="1" ht="19.5" x14ac:dyDescent="0.25">
      <c r="A6" s="57"/>
      <c r="B6" s="48"/>
      <c r="D6" s="48"/>
      <c r="F6" s="48"/>
      <c r="H6" s="48"/>
      <c r="J6" s="49"/>
      <c r="L6" s="49"/>
      <c r="N6" s="49"/>
      <c r="P6" s="49"/>
      <c r="R6" s="49"/>
    </row>
    <row r="7" spans="1:19" s="41" customFormat="1" ht="47.25" x14ac:dyDescent="0.25">
      <c r="A7" s="287" t="s">
        <v>117</v>
      </c>
      <c r="B7" s="58" t="s">
        <v>402</v>
      </c>
      <c r="D7" s="10" t="s">
        <v>62</v>
      </c>
      <c r="F7" s="59"/>
      <c r="H7" s="59"/>
      <c r="J7" s="50"/>
      <c r="L7" s="40"/>
      <c r="M7" s="39"/>
      <c r="N7" s="40"/>
      <c r="O7" s="39"/>
      <c r="P7" s="40"/>
      <c r="Q7" s="39"/>
      <c r="R7" s="40"/>
    </row>
    <row r="8" spans="1:19" s="39" customFormat="1" ht="19.5" x14ac:dyDescent="0.25">
      <c r="A8" s="57"/>
      <c r="B8" s="48"/>
      <c r="D8" s="48"/>
      <c r="F8" s="48"/>
      <c r="H8" s="48"/>
      <c r="J8" s="49"/>
      <c r="L8" s="49"/>
      <c r="N8" s="49"/>
      <c r="P8" s="49"/>
      <c r="R8" s="49"/>
    </row>
    <row r="9" spans="1:19" s="9" customFormat="1" ht="31.5" x14ac:dyDescent="0.25">
      <c r="A9" s="14"/>
      <c r="B9" s="55" t="s">
        <v>403</v>
      </c>
      <c r="D9" s="310" t="s">
        <v>536</v>
      </c>
      <c r="F9" s="10" t="str">
        <f>IF(D9=[2]Lists!$K$4,"&lt; Input URL to data source &gt;",IF(D9=[2]Lists!$K$5,"&lt; Reference section in EITI Report or URL &gt;",IF(D9=[2]Lists!$K$6,"&lt; Reference evidence of non-applicability &gt;","")))</f>
        <v>&lt; Reference section in EITI Report or URL &gt;</v>
      </c>
      <c r="G9" s="39"/>
      <c r="H9" s="10" t="s">
        <v>743</v>
      </c>
      <c r="I9" s="39"/>
      <c r="J9" s="444"/>
      <c r="K9" s="39"/>
      <c r="L9" s="40"/>
      <c r="M9" s="39"/>
      <c r="N9" s="40"/>
      <c r="O9" s="39"/>
      <c r="P9" s="40"/>
      <c r="Q9" s="39"/>
      <c r="R9" s="40"/>
      <c r="S9" s="39"/>
    </row>
    <row r="10" spans="1:19" s="9" customFormat="1" ht="31.5" x14ac:dyDescent="0.25">
      <c r="A10" s="14"/>
      <c r="B10" s="60" t="s">
        <v>404</v>
      </c>
      <c r="D10" s="421">
        <f>141600000/About!E45</f>
        <v>10957801.629740836</v>
      </c>
      <c r="F10" s="10" t="s">
        <v>208</v>
      </c>
      <c r="G10" s="41"/>
      <c r="H10" s="10" t="s">
        <v>743</v>
      </c>
      <c r="I10" s="41"/>
      <c r="J10" s="445"/>
      <c r="K10" s="41"/>
      <c r="L10" s="40"/>
      <c r="M10" s="41"/>
      <c r="N10" s="40"/>
      <c r="O10" s="41"/>
      <c r="P10" s="40"/>
      <c r="Q10" s="41"/>
      <c r="R10" s="40"/>
      <c r="S10" s="41"/>
    </row>
    <row r="11" spans="1:19" s="9" customFormat="1" ht="47.25" x14ac:dyDescent="0.25">
      <c r="A11" s="14"/>
      <c r="B11" s="60" t="s">
        <v>405</v>
      </c>
      <c r="D11" s="310" t="s">
        <v>536</v>
      </c>
      <c r="F11" s="10"/>
      <c r="G11" s="41"/>
      <c r="H11" s="10" t="s">
        <v>743</v>
      </c>
      <c r="I11" s="41"/>
      <c r="J11" s="445"/>
      <c r="K11" s="41"/>
      <c r="L11" s="40"/>
      <c r="M11" s="41"/>
      <c r="N11" s="40"/>
      <c r="O11" s="41"/>
      <c r="P11" s="40"/>
      <c r="Q11" s="41"/>
      <c r="R11" s="40"/>
      <c r="S11" s="41"/>
    </row>
    <row r="12" spans="1:19" s="9" customFormat="1" ht="47.25" x14ac:dyDescent="0.25">
      <c r="A12" s="14"/>
      <c r="B12" s="60" t="s">
        <v>406</v>
      </c>
      <c r="D12" s="310" t="s">
        <v>536</v>
      </c>
      <c r="F12" s="10"/>
      <c r="G12" s="41"/>
      <c r="H12" s="10" t="s">
        <v>743</v>
      </c>
      <c r="I12" s="41"/>
      <c r="J12" s="445"/>
      <c r="K12" s="41"/>
      <c r="L12" s="40"/>
      <c r="M12" s="41"/>
      <c r="N12" s="40"/>
      <c r="O12" s="41"/>
      <c r="P12" s="40"/>
      <c r="Q12" s="41"/>
      <c r="R12" s="40"/>
      <c r="S12" s="41"/>
    </row>
    <row r="13" spans="1:19" s="9" customFormat="1" ht="47.25" x14ac:dyDescent="0.25">
      <c r="A13" s="14"/>
      <c r="B13" s="60" t="s">
        <v>407</v>
      </c>
      <c r="D13" s="376" t="s">
        <v>62</v>
      </c>
      <c r="F13" s="10"/>
      <c r="G13" s="41"/>
      <c r="H13" s="10"/>
      <c r="I13" s="41"/>
      <c r="J13" s="446"/>
      <c r="K13" s="41"/>
      <c r="L13" s="40"/>
      <c r="M13" s="41"/>
      <c r="N13" s="40"/>
      <c r="O13" s="41"/>
      <c r="P13" s="40"/>
      <c r="Q13" s="41"/>
      <c r="R13" s="40"/>
      <c r="S13" s="41"/>
    </row>
    <row r="14" spans="1:19" s="237" customFormat="1" x14ac:dyDescent="0.3">
      <c r="A14" s="236"/>
    </row>
  </sheetData>
  <mergeCells count="1">
    <mergeCell ref="J9:J13"/>
  </mergeCells>
  <dataValidations xWindow="385" yWindow="777" count="1">
    <dataValidation type="list" showInputMessage="1" showErrorMessage="1" promptTitle="Reporting type" prompt="Please indicate which type of reporting, between:_x000a__x000a_Systematic disclosure_x000a_EITI reporting_x000a_Not available_x000a_Not applicable" sqref="D9 D11:D12">
      <formula1>Reporting_options_list</formula1>
    </dataValidation>
  </dataValidations>
  <pageMargins left="0.7" right="0.7" top="0.75" bottom="0.75" header="0.3" footer="0.3"/>
  <pageSetup paperSize="8" orientation="landscape"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S12"/>
  <sheetViews>
    <sheetView zoomScale="70" zoomScaleNormal="70" workbookViewId="0">
      <selection activeCell="D12" sqref="D12"/>
    </sheetView>
  </sheetViews>
  <sheetFormatPr defaultColWidth="10.5" defaultRowHeight="16.5" x14ac:dyDescent="0.3"/>
  <cols>
    <col min="1" max="1" width="17.875" style="235" customWidth="1"/>
    <col min="2" max="2" width="44" style="235" customWidth="1"/>
    <col min="3" max="3" width="3" style="235" customWidth="1"/>
    <col min="4" max="4" width="25.875" style="235" customWidth="1"/>
    <col min="5" max="5" width="3" style="235" customWidth="1"/>
    <col min="6" max="6" width="25.875" style="235" customWidth="1"/>
    <col min="7" max="7" width="3" style="235" customWidth="1"/>
    <col min="8" max="8" width="25.875" style="235" customWidth="1"/>
    <col min="9" max="9" width="3" style="235" customWidth="1"/>
    <col min="10" max="10" width="39.5" style="235" customWidth="1"/>
    <col min="11" max="11" width="3" style="235" customWidth="1"/>
    <col min="12" max="12" width="39.5" style="235" customWidth="1"/>
    <col min="13" max="13" width="3" style="235" customWidth="1"/>
    <col min="14" max="14" width="39.5" style="235" customWidth="1"/>
    <col min="15" max="15" width="3" style="235" customWidth="1"/>
    <col min="16" max="16" width="39.5" style="235" customWidth="1"/>
    <col min="17" max="17" width="3" style="235" customWidth="1"/>
    <col min="18" max="18" width="39.5" style="235" customWidth="1"/>
    <col min="19" max="19" width="3" style="235" customWidth="1"/>
    <col min="20" max="16384" width="10.5" style="235"/>
  </cols>
  <sheetData>
    <row r="1" spans="1:19" ht="27" x14ac:dyDescent="0.45">
      <c r="A1" s="234" t="s">
        <v>408</v>
      </c>
    </row>
    <row r="3" spans="1:19" s="41" customFormat="1" ht="157.5" x14ac:dyDescent="0.25">
      <c r="A3" s="287" t="s">
        <v>409</v>
      </c>
      <c r="B3" s="58" t="s">
        <v>410</v>
      </c>
      <c r="D3" s="10" t="s">
        <v>94</v>
      </c>
      <c r="F3" s="59"/>
      <c r="H3" s="59"/>
      <c r="J3" s="50"/>
      <c r="L3" s="40"/>
      <c r="N3" s="40"/>
      <c r="P3" s="40"/>
      <c r="R3" s="40"/>
    </row>
    <row r="4" spans="1:19" s="39" customFormat="1" ht="19.5" x14ac:dyDescent="0.25">
      <c r="A4" s="57"/>
      <c r="B4" s="48"/>
      <c r="D4" s="48"/>
      <c r="F4" s="48"/>
      <c r="H4" s="48"/>
      <c r="J4" s="49"/>
      <c r="L4" s="49"/>
    </row>
    <row r="5" spans="1:19" s="54" customFormat="1" ht="97.5" x14ac:dyDescent="0.25">
      <c r="A5" s="52"/>
      <c r="B5" s="53" t="s">
        <v>95</v>
      </c>
      <c r="D5" s="83" t="s">
        <v>96</v>
      </c>
      <c r="E5" s="46"/>
      <c r="F5" s="83" t="s">
        <v>97</v>
      </c>
      <c r="G5" s="46"/>
      <c r="H5" s="83" t="s">
        <v>98</v>
      </c>
      <c r="J5" s="47" t="s">
        <v>99</v>
      </c>
      <c r="K5" s="46"/>
      <c r="L5" s="47" t="s">
        <v>100</v>
      </c>
      <c r="M5" s="46"/>
      <c r="N5" s="47" t="s">
        <v>101</v>
      </c>
      <c r="O5" s="46"/>
      <c r="P5" s="47" t="s">
        <v>102</v>
      </c>
      <c r="Q5" s="46"/>
      <c r="R5" s="47" t="s">
        <v>103</v>
      </c>
      <c r="S5" s="46"/>
    </row>
    <row r="6" spans="1:19" s="39" customFormat="1" ht="19.5" x14ac:dyDescent="0.25">
      <c r="A6" s="57"/>
      <c r="B6" s="48"/>
      <c r="D6" s="48"/>
      <c r="F6" s="48"/>
      <c r="H6" s="48"/>
      <c r="J6" s="49"/>
      <c r="L6" s="49"/>
      <c r="N6" s="49"/>
      <c r="P6" s="49"/>
      <c r="R6" s="49"/>
    </row>
    <row r="7" spans="1:19" s="39" customFormat="1" ht="63" x14ac:dyDescent="0.25">
      <c r="A7" s="57"/>
      <c r="B7" s="74" t="s">
        <v>411</v>
      </c>
      <c r="D7" s="310" t="s">
        <v>536</v>
      </c>
      <c r="F7" s="10" t="str">
        <f>IF(D7=[2]Lists!$K$4,"&lt; Input URL to data source &gt;",IF(D7=[2]Lists!$K$5,"&lt; Reference section in EITI Report or URL &gt;",IF(D7=[2]Lists!$K$6,"&lt; Reference evidence of non-applicability &gt;","")))</f>
        <v>&lt; Reference section in EITI Report or URL &gt;</v>
      </c>
      <c r="H7" s="10"/>
      <c r="J7" s="444"/>
      <c r="L7" s="40"/>
      <c r="N7" s="40"/>
      <c r="P7" s="40"/>
      <c r="R7" s="40"/>
    </row>
    <row r="8" spans="1:19" s="39" customFormat="1" ht="47.25" x14ac:dyDescent="0.25">
      <c r="A8" s="57"/>
      <c r="B8" s="55" t="s">
        <v>412</v>
      </c>
      <c r="D8" s="310" t="s">
        <v>536</v>
      </c>
      <c r="F8" s="10" t="str">
        <f>IF(D8=[2]Lists!$K$4,"&lt; Input URL to data source &gt;",IF(D8=[2]Lists!$K$5,"&lt; Reference section in EITI Report or URL &gt;",IF(D8=[2]Lists!$K$6,"&lt; Reference evidence of non-applicability &gt;","")))</f>
        <v>&lt; Reference section in EITI Report or URL &gt;</v>
      </c>
      <c r="H8" s="10" t="s">
        <v>744</v>
      </c>
      <c r="J8" s="445"/>
      <c r="L8" s="40"/>
      <c r="N8" s="40"/>
      <c r="P8" s="40"/>
      <c r="R8" s="40"/>
    </row>
    <row r="9" spans="1:19" s="39" customFormat="1" ht="47.25" x14ac:dyDescent="0.25">
      <c r="A9" s="57"/>
      <c r="B9" s="55" t="s">
        <v>413</v>
      </c>
      <c r="D9" s="310" t="s">
        <v>536</v>
      </c>
      <c r="F9" s="10" t="str">
        <f>IF(D9=[2]Lists!$K$4,"&lt; Input URL to data source &gt;",IF(D9=[2]Lists!$K$5,"&lt; Reference section in EITI Report or URL &gt;",IF(D9=[2]Lists!$K$6,"&lt; Reference evidence of non-applicability &gt;","")))</f>
        <v>&lt; Reference section in EITI Report or URL &gt;</v>
      </c>
      <c r="H9" s="10" t="s">
        <v>744</v>
      </c>
      <c r="J9" s="445"/>
      <c r="L9" s="40"/>
      <c r="N9" s="40"/>
      <c r="P9" s="40"/>
      <c r="R9" s="40"/>
    </row>
    <row r="10" spans="1:19" s="39" customFormat="1" ht="47.25" x14ac:dyDescent="0.25">
      <c r="A10" s="57"/>
      <c r="B10" s="55" t="s">
        <v>414</v>
      </c>
      <c r="D10" s="310" t="s">
        <v>536</v>
      </c>
      <c r="F10" s="10" t="str">
        <f>IF(D10=[2]Lists!$K$4,"&lt; Input URL to data source &gt;",IF(D10=[2]Lists!$K$5,"&lt; Reference section in EITI Report or URL &gt;",IF(D10=[2]Lists!$K$6,"&lt; Reference evidence of non-applicability &gt;","")))</f>
        <v>&lt; Reference section in EITI Report or URL &gt;</v>
      </c>
      <c r="H10" s="10" t="s">
        <v>744</v>
      </c>
      <c r="J10" s="445"/>
      <c r="L10" s="40"/>
      <c r="N10" s="40"/>
      <c r="P10" s="40"/>
      <c r="R10" s="40"/>
    </row>
    <row r="11" spans="1:19" s="39" customFormat="1" ht="31.5" x14ac:dyDescent="0.25">
      <c r="A11" s="57"/>
      <c r="B11" s="55" t="s">
        <v>415</v>
      </c>
      <c r="D11" s="310" t="s">
        <v>536</v>
      </c>
      <c r="F11" s="10" t="str">
        <f>IF(D11=[2]Lists!$K$4,"&lt; Input URL to data source &gt;",IF(D11=[2]Lists!$K$5,"&lt; Reference section in EITI Report or URL &gt;",IF(D11=[2]Lists!$K$6,"&lt; Reference evidence of non-applicability &gt;","")))</f>
        <v>&lt; Reference section in EITI Report or URL &gt;</v>
      </c>
      <c r="H11" s="10" t="s">
        <v>744</v>
      </c>
      <c r="J11" s="446"/>
      <c r="L11" s="40"/>
      <c r="N11" s="40"/>
      <c r="P11" s="40"/>
      <c r="R11" s="40"/>
    </row>
    <row r="12" spans="1:19" s="237" customFormat="1" ht="31.5" x14ac:dyDescent="0.3">
      <c r="A12" s="236"/>
      <c r="B12" s="74" t="s">
        <v>416</v>
      </c>
      <c r="D12" s="246">
        <v>0.70089999999999997</v>
      </c>
      <c r="H12" s="10" t="s">
        <v>745</v>
      </c>
    </row>
  </sheetData>
  <mergeCells count="1">
    <mergeCell ref="J7:J11"/>
  </mergeCells>
  <dataValidations count="1">
    <dataValidation type="list" showInputMessage="1" showErrorMessage="1" promptTitle="Reporting type" prompt="Please indicate which type of reporting, between:_x000a__x000a_Systematic disclosure_x000a_EITI reporting_x000a_Not available_x000a_Not applicable" sqref="D7:D11">
      <formula1>Reporting_options_list</formula1>
    </dataValidation>
  </dataValidations>
  <pageMargins left="0.7" right="0.7" top="0.75" bottom="0.75" header="0.3" footer="0.3"/>
  <pageSetup paperSize="8" orientation="landscape"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S10"/>
  <sheetViews>
    <sheetView zoomScale="80" zoomScaleNormal="80" workbookViewId="0">
      <selection activeCell="D8" sqref="D8"/>
    </sheetView>
  </sheetViews>
  <sheetFormatPr defaultColWidth="10.5" defaultRowHeight="16.5" x14ac:dyDescent="0.3"/>
  <cols>
    <col min="1" max="1" width="17.5" style="235" customWidth="1"/>
    <col min="2" max="2" width="38" style="235" customWidth="1"/>
    <col min="3" max="3" width="3.375" style="235" customWidth="1"/>
    <col min="4" max="4" width="26" style="235" customWidth="1"/>
    <col min="5" max="5" width="3.375" style="235" customWidth="1"/>
    <col min="6" max="6" width="26" style="235" customWidth="1"/>
    <col min="7" max="7" width="3.375" style="235" customWidth="1"/>
    <col min="8" max="8" width="26" style="235" customWidth="1"/>
    <col min="9" max="9" width="3.375" style="235" customWidth="1"/>
    <col min="10" max="10" width="39.5" style="235" customWidth="1"/>
    <col min="11" max="11" width="3" style="235" customWidth="1"/>
    <col min="12" max="12" width="39.5" style="235" customWidth="1"/>
    <col min="13" max="13" width="3" style="235" customWidth="1"/>
    <col min="14" max="14" width="39.5" style="235" customWidth="1"/>
    <col min="15" max="15" width="3" style="235" customWidth="1"/>
    <col min="16" max="16" width="39.5" style="235" customWidth="1"/>
    <col min="17" max="17" width="3" style="235" customWidth="1"/>
    <col min="18" max="18" width="39.5" style="235" customWidth="1"/>
    <col min="19" max="19" width="3" style="235" customWidth="1"/>
    <col min="20" max="16384" width="10.5" style="235"/>
  </cols>
  <sheetData>
    <row r="1" spans="1:19" ht="27" x14ac:dyDescent="0.45">
      <c r="A1" s="234" t="s">
        <v>417</v>
      </c>
    </row>
    <row r="3" spans="1:19" s="41" customFormat="1" ht="110.25" x14ac:dyDescent="0.25">
      <c r="A3" s="287" t="s">
        <v>418</v>
      </c>
      <c r="B3" s="58" t="s">
        <v>419</v>
      </c>
      <c r="D3" s="10" t="s">
        <v>94</v>
      </c>
      <c r="F3" s="59"/>
      <c r="H3" s="59"/>
      <c r="J3" s="50"/>
      <c r="L3" s="40"/>
      <c r="N3" s="40"/>
      <c r="P3" s="40"/>
      <c r="R3" s="40"/>
    </row>
    <row r="4" spans="1:19" s="39" customFormat="1" ht="19.5" x14ac:dyDescent="0.25">
      <c r="A4" s="57"/>
      <c r="B4" s="48"/>
      <c r="D4" s="48"/>
      <c r="F4" s="48"/>
      <c r="H4" s="48"/>
      <c r="J4" s="49"/>
      <c r="L4" s="49"/>
    </row>
    <row r="5" spans="1:19" s="54" customFormat="1" ht="97.5" x14ac:dyDescent="0.25">
      <c r="A5" s="52"/>
      <c r="B5" s="53" t="s">
        <v>95</v>
      </c>
      <c r="D5" s="83" t="s">
        <v>96</v>
      </c>
      <c r="E5" s="46"/>
      <c r="F5" s="83" t="s">
        <v>97</v>
      </c>
      <c r="G5" s="46"/>
      <c r="H5" s="83" t="s">
        <v>98</v>
      </c>
      <c r="J5" s="47" t="s">
        <v>99</v>
      </c>
      <c r="K5" s="46"/>
      <c r="L5" s="47" t="s">
        <v>100</v>
      </c>
      <c r="M5" s="46"/>
      <c r="N5" s="47" t="s">
        <v>101</v>
      </c>
      <c r="O5" s="46"/>
      <c r="P5" s="47" t="s">
        <v>102</v>
      </c>
      <c r="Q5" s="46"/>
      <c r="R5" s="47" t="s">
        <v>103</v>
      </c>
      <c r="S5" s="46"/>
    </row>
    <row r="6" spans="1:19" s="39" customFormat="1" ht="19.5" x14ac:dyDescent="0.25">
      <c r="A6" s="57"/>
      <c r="B6" s="48"/>
      <c r="D6" s="48"/>
      <c r="F6" s="48"/>
      <c r="H6" s="48"/>
      <c r="J6" s="49"/>
      <c r="L6" s="49"/>
      <c r="N6" s="49"/>
      <c r="P6" s="49"/>
      <c r="R6" s="49"/>
    </row>
    <row r="7" spans="1:19" s="9" customFormat="1" ht="31.5" x14ac:dyDescent="0.3">
      <c r="A7" s="14"/>
      <c r="B7" s="74" t="s">
        <v>420</v>
      </c>
      <c r="D7" s="10">
        <v>0.98</v>
      </c>
      <c r="E7" s="76"/>
      <c r="F7" s="10" t="str">
        <f>IF(D7=[2]Lists!$K$4,"&lt; Input URL to data source &gt;",IF(D7=[2]Lists!$K$5,"&lt; Reference section in EITI Report or URL &gt;",IF(D7=[2]Lists!$K$6,"&lt; Reference evidence of non-applicability &gt;","")))</f>
        <v/>
      </c>
      <c r="G7" s="39"/>
      <c r="H7" s="10" t="str">
        <f>IF(F7=[2]Lists!$K$4,"&lt; Input URL to data source &gt;",IF(F7=[2]Lists!$K$5,"&lt; Reference section in EITI Report or URL &gt;",IF(F7=[2]Lists!$K$6,"&lt; Reference evidence of non-applicability &gt;","")))</f>
        <v/>
      </c>
      <c r="I7" s="39"/>
      <c r="J7" s="444"/>
      <c r="K7" s="39"/>
      <c r="L7" s="40"/>
      <c r="M7" s="39"/>
      <c r="N7" s="40"/>
      <c r="O7" s="39"/>
      <c r="P7" s="40"/>
      <c r="Q7" s="39"/>
      <c r="R7" s="40"/>
      <c r="S7" s="39"/>
    </row>
    <row r="8" spans="1:19" s="76" customFormat="1" ht="31.5" x14ac:dyDescent="0.3">
      <c r="A8" s="75"/>
      <c r="B8" s="74" t="s">
        <v>421</v>
      </c>
      <c r="D8" s="376" t="s">
        <v>712</v>
      </c>
      <c r="F8" s="10" t="str">
        <f>IF(D8=[2]Lists!$K$4,"&lt; Input URL to data source &gt;",IF(D8=[2]Lists!$K$5,"&lt; Reference section in EITI Report or URL &gt;",IF(D8=[2]Lists!$K$6,"&lt; Reference evidence of non-applicability &gt;","")))</f>
        <v/>
      </c>
      <c r="H8" s="10" t="str">
        <f>IF(F8=[2]Lists!$K$4,"&lt; Input URL to data source &gt;",IF(F8=[2]Lists!$K$5,"&lt; Reference section in EITI Report or URL &gt;",IF(F8=[2]Lists!$K$6,"&lt; Reference evidence of non-applicability &gt;","")))</f>
        <v/>
      </c>
      <c r="J8" s="445"/>
      <c r="K8" s="77"/>
      <c r="L8" s="40"/>
      <c r="M8" s="77"/>
      <c r="N8" s="40"/>
      <c r="O8" s="77"/>
      <c r="P8" s="40"/>
      <c r="Q8" s="77"/>
      <c r="R8" s="40"/>
    </row>
    <row r="9" spans="1:19" s="76" customFormat="1" ht="39" customHeight="1" x14ac:dyDescent="0.3">
      <c r="A9" s="75"/>
      <c r="B9" s="78" t="s">
        <v>422</v>
      </c>
      <c r="D9" s="376" t="s">
        <v>119</v>
      </c>
      <c r="F9" s="10" t="str">
        <f>IF(D9=[2]Lists!$K$4,"&lt; Input URL to data source &gt;",IF(D9=[2]Lists!$K$5,"&lt; Reference section in EITI Report or URL &gt;",IF(D9=[2]Lists!$K$6,"&lt; Reference evidence of non-applicability &gt;","")))</f>
        <v/>
      </c>
      <c r="H9" s="10" t="str">
        <f>IF(F9=[2]Lists!$K$4,"&lt; Input URL to data source &gt;",IF(F9=[2]Lists!$K$5,"&lt; Reference section in EITI Report or URL &gt;",IF(F9=[2]Lists!$K$6,"&lt; Reference evidence of non-applicability &gt;","")))</f>
        <v/>
      </c>
      <c r="J9" s="446"/>
      <c r="K9" s="77"/>
      <c r="L9" s="40"/>
      <c r="M9" s="77"/>
      <c r="N9" s="40"/>
      <c r="O9" s="77"/>
      <c r="P9" s="40"/>
      <c r="Q9" s="77"/>
      <c r="R9" s="40"/>
    </row>
    <row r="10" spans="1:19" s="237" customFormat="1" x14ac:dyDescent="0.3">
      <c r="A10" s="236"/>
    </row>
  </sheetData>
  <mergeCells count="1">
    <mergeCell ref="J7:J9"/>
  </mergeCells>
  <pageMargins left="0.7" right="0.7" top="0.75" bottom="0.75" header="0.3" footer="0.3"/>
  <pageSetup paperSize="8" orientation="landscape"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S26"/>
  <sheetViews>
    <sheetView zoomScale="70" zoomScaleNormal="70" workbookViewId="0">
      <selection activeCell="H14" sqref="H14"/>
    </sheetView>
  </sheetViews>
  <sheetFormatPr defaultColWidth="10.5" defaultRowHeight="16.5" x14ac:dyDescent="0.3"/>
  <cols>
    <col min="1" max="1" width="22" style="235" customWidth="1"/>
    <col min="2" max="2" width="45.5" style="235" customWidth="1"/>
    <col min="3" max="3" width="3" style="235" customWidth="1"/>
    <col min="4" max="4" width="24.5" style="235" customWidth="1"/>
    <col min="5" max="5" width="3" style="235" customWidth="1"/>
    <col min="6" max="6" width="24.5" style="235" customWidth="1"/>
    <col min="7" max="7" width="3" style="235" customWidth="1"/>
    <col min="8" max="8" width="24.5" style="235" customWidth="1"/>
    <col min="9" max="9" width="3" style="235" customWidth="1"/>
    <col min="10" max="10" width="39.5" style="235" customWidth="1"/>
    <col min="11" max="11" width="3" style="235" customWidth="1"/>
    <col min="12" max="12" width="39.5" style="235" customWidth="1"/>
    <col min="13" max="13" width="3" style="235" customWidth="1"/>
    <col min="14" max="14" width="39.5" style="235" customWidth="1"/>
    <col min="15" max="15" width="3" style="235" customWidth="1"/>
    <col min="16" max="16" width="39.5" style="235" customWidth="1"/>
    <col min="17" max="17" width="3" style="235" customWidth="1"/>
    <col min="18" max="18" width="39.5" style="235" customWidth="1"/>
    <col min="19" max="19" width="3" style="235" customWidth="1"/>
    <col min="20" max="16384" width="10.5" style="235"/>
  </cols>
  <sheetData>
    <row r="1" spans="1:19" ht="27" x14ac:dyDescent="0.45">
      <c r="A1" s="234" t="s">
        <v>423</v>
      </c>
    </row>
    <row r="3" spans="1:19" s="41" customFormat="1" ht="173.25" x14ac:dyDescent="0.25">
      <c r="A3" s="287" t="s">
        <v>424</v>
      </c>
      <c r="B3" s="58" t="s">
        <v>425</v>
      </c>
      <c r="D3" s="10" t="s">
        <v>94</v>
      </c>
      <c r="F3" s="59"/>
      <c r="H3" s="59"/>
      <c r="J3" s="50"/>
      <c r="L3" s="40"/>
      <c r="N3" s="40"/>
      <c r="P3" s="40"/>
      <c r="R3" s="40"/>
    </row>
    <row r="4" spans="1:19" s="39" customFormat="1" ht="19.5" x14ac:dyDescent="0.25">
      <c r="A4" s="57"/>
      <c r="B4" s="48"/>
      <c r="D4" s="48"/>
      <c r="F4" s="48"/>
      <c r="H4" s="48"/>
      <c r="J4" s="49"/>
      <c r="L4" s="49"/>
    </row>
    <row r="5" spans="1:19" s="54" customFormat="1" ht="97.5" x14ac:dyDescent="0.25">
      <c r="A5" s="52"/>
      <c r="B5" s="53" t="s">
        <v>95</v>
      </c>
      <c r="D5" s="83" t="s">
        <v>96</v>
      </c>
      <c r="E5" s="46"/>
      <c r="F5" s="83" t="s">
        <v>97</v>
      </c>
      <c r="G5" s="46"/>
      <c r="H5" s="83" t="s">
        <v>98</v>
      </c>
      <c r="J5" s="47" t="s">
        <v>99</v>
      </c>
      <c r="K5" s="46"/>
      <c r="L5" s="47" t="s">
        <v>100</v>
      </c>
      <c r="M5" s="46"/>
      <c r="N5" s="47" t="s">
        <v>101</v>
      </c>
      <c r="O5" s="46"/>
      <c r="P5" s="47" t="s">
        <v>102</v>
      </c>
      <c r="Q5" s="46"/>
      <c r="R5" s="47" t="s">
        <v>103</v>
      </c>
      <c r="S5" s="46"/>
    </row>
    <row r="6" spans="1:19" s="39" customFormat="1" ht="19.5" x14ac:dyDescent="0.25">
      <c r="A6" s="57"/>
      <c r="B6" s="48"/>
      <c r="D6" s="48"/>
      <c r="F6" s="48"/>
      <c r="H6" s="48"/>
      <c r="J6" s="49"/>
      <c r="L6" s="49"/>
      <c r="N6" s="49"/>
      <c r="P6" s="49"/>
      <c r="R6" s="49"/>
    </row>
    <row r="7" spans="1:19" s="9" customFormat="1" ht="63" x14ac:dyDescent="0.25">
      <c r="A7" s="14"/>
      <c r="B7" s="79" t="s">
        <v>426</v>
      </c>
      <c r="D7" s="310" t="s">
        <v>536</v>
      </c>
      <c r="F7" s="10"/>
      <c r="G7" s="39"/>
      <c r="H7" s="310" t="s">
        <v>746</v>
      </c>
      <c r="I7" s="39"/>
      <c r="J7" s="444"/>
      <c r="K7" s="39"/>
      <c r="L7" s="40"/>
      <c r="M7" s="39"/>
      <c r="N7" s="40"/>
      <c r="O7" s="39"/>
      <c r="P7" s="40"/>
      <c r="Q7" s="39"/>
      <c r="R7" s="40"/>
      <c r="S7" s="39"/>
    </row>
    <row r="8" spans="1:19" s="9" customFormat="1" ht="47.25" x14ac:dyDescent="0.25">
      <c r="A8" s="14"/>
      <c r="B8" s="79" t="s">
        <v>427</v>
      </c>
      <c r="D8" s="310" t="s">
        <v>536</v>
      </c>
      <c r="F8" s="10"/>
      <c r="G8" s="41"/>
      <c r="H8" s="310" t="s">
        <v>747</v>
      </c>
      <c r="I8" s="41"/>
      <c r="J8" s="445"/>
      <c r="K8" s="41"/>
      <c r="L8" s="40"/>
      <c r="M8" s="41"/>
      <c r="N8" s="40"/>
      <c r="O8" s="41"/>
      <c r="P8" s="40"/>
      <c r="Q8" s="41"/>
      <c r="R8" s="40"/>
      <c r="S8" s="41"/>
    </row>
    <row r="9" spans="1:19" s="9" customFormat="1" ht="31.5" x14ac:dyDescent="0.25">
      <c r="A9" s="14"/>
      <c r="B9" s="79" t="s">
        <v>428</v>
      </c>
      <c r="D9" s="310" t="s">
        <v>536</v>
      </c>
      <c r="F9" s="10"/>
      <c r="G9" s="39"/>
      <c r="H9" s="310" t="s">
        <v>748</v>
      </c>
      <c r="I9" s="39"/>
      <c r="J9" s="445"/>
      <c r="K9" s="39"/>
      <c r="L9" s="40"/>
      <c r="M9" s="39"/>
      <c r="N9" s="40"/>
      <c r="O9" s="39"/>
      <c r="P9" s="40"/>
      <c r="Q9" s="39"/>
      <c r="R9" s="40"/>
      <c r="S9" s="39"/>
    </row>
    <row r="10" spans="1:19" s="9" customFormat="1" ht="31.5" x14ac:dyDescent="0.25">
      <c r="A10" s="14"/>
      <c r="B10" s="79" t="s">
        <v>429</v>
      </c>
      <c r="D10" s="310" t="s">
        <v>536</v>
      </c>
      <c r="F10" s="10"/>
      <c r="G10" s="41"/>
      <c r="H10" s="310" t="s">
        <v>748</v>
      </c>
      <c r="I10" s="41"/>
      <c r="J10" s="445"/>
      <c r="K10" s="41"/>
      <c r="L10" s="40"/>
      <c r="M10" s="41"/>
      <c r="N10" s="40"/>
      <c r="O10" s="41"/>
      <c r="P10" s="40"/>
      <c r="Q10" s="41"/>
      <c r="R10" s="40"/>
      <c r="S10" s="41"/>
    </row>
    <row r="11" spans="1:19" s="9" customFormat="1" ht="31.5" x14ac:dyDescent="0.25">
      <c r="A11" s="14"/>
      <c r="B11" s="79" t="s">
        <v>430</v>
      </c>
      <c r="D11" s="310" t="s">
        <v>536</v>
      </c>
      <c r="F11" s="10"/>
      <c r="G11" s="39"/>
      <c r="H11" s="310" t="s">
        <v>748</v>
      </c>
      <c r="I11" s="39"/>
      <c r="J11" s="445"/>
      <c r="K11" s="39"/>
      <c r="L11" s="40"/>
      <c r="M11" s="39"/>
      <c r="N11" s="40"/>
      <c r="O11" s="39"/>
      <c r="P11" s="40"/>
      <c r="Q11" s="39"/>
      <c r="R11" s="40"/>
      <c r="S11" s="39"/>
    </row>
    <row r="12" spans="1:19" s="9" customFormat="1" ht="31.5" x14ac:dyDescent="0.3">
      <c r="A12" s="14"/>
      <c r="B12" s="79" t="s">
        <v>431</v>
      </c>
      <c r="D12" s="316" t="s">
        <v>536</v>
      </c>
      <c r="F12" s="10"/>
      <c r="G12" s="238"/>
      <c r="H12" s="310" t="s">
        <v>749</v>
      </c>
      <c r="I12" s="238"/>
      <c r="J12" s="445"/>
      <c r="K12" s="238"/>
      <c r="L12" s="40"/>
      <c r="M12" s="238"/>
      <c r="N12" s="40"/>
      <c r="O12" s="238"/>
      <c r="P12" s="40"/>
      <c r="Q12" s="238"/>
      <c r="R12" s="40"/>
      <c r="S12" s="238"/>
    </row>
    <row r="13" spans="1:19" s="70" customFormat="1" ht="47.25" x14ac:dyDescent="0.3">
      <c r="A13" s="69"/>
      <c r="B13" s="80" t="s">
        <v>432</v>
      </c>
      <c r="D13" s="316" t="s">
        <v>536</v>
      </c>
      <c r="F13" s="72"/>
      <c r="G13" s="244"/>
      <c r="H13" s="310" t="s">
        <v>775</v>
      </c>
      <c r="I13" s="244"/>
      <c r="J13" s="445"/>
      <c r="K13" s="244"/>
      <c r="L13" s="73"/>
      <c r="M13" s="244"/>
      <c r="N13" s="73"/>
      <c r="O13" s="244"/>
      <c r="P13" s="73"/>
      <c r="Q13" s="244"/>
      <c r="R13" s="73"/>
      <c r="S13" s="244"/>
    </row>
    <row r="14" spans="1:19" s="70" customFormat="1" ht="31.5" x14ac:dyDescent="0.3">
      <c r="A14" s="69"/>
      <c r="B14" s="60" t="s">
        <v>433</v>
      </c>
      <c r="D14" s="10" t="s">
        <v>540</v>
      </c>
      <c r="F14" s="72"/>
      <c r="G14" s="244"/>
      <c r="H14" s="72"/>
      <c r="I14" s="244"/>
      <c r="J14" s="445"/>
      <c r="K14" s="244"/>
      <c r="L14" s="73"/>
      <c r="M14" s="244"/>
      <c r="N14" s="73"/>
      <c r="O14" s="244"/>
      <c r="P14" s="73"/>
      <c r="Q14" s="244"/>
      <c r="R14" s="73"/>
      <c r="S14" s="244"/>
    </row>
    <row r="15" spans="1:19" s="70" customFormat="1" ht="63" x14ac:dyDescent="0.3">
      <c r="A15" s="69"/>
      <c r="B15" s="60" t="s">
        <v>434</v>
      </c>
      <c r="D15" s="10" t="s">
        <v>540</v>
      </c>
      <c r="F15" s="72"/>
      <c r="G15" s="244"/>
      <c r="H15" s="72"/>
      <c r="I15" s="244"/>
      <c r="J15" s="445"/>
      <c r="K15" s="244"/>
      <c r="L15" s="73"/>
      <c r="M15" s="244"/>
      <c r="N15" s="73"/>
      <c r="O15" s="244"/>
      <c r="P15" s="73"/>
      <c r="Q15" s="244"/>
      <c r="R15" s="73"/>
      <c r="S15" s="244"/>
    </row>
    <row r="16" spans="1:19" s="70" customFormat="1" ht="110.25" x14ac:dyDescent="0.3">
      <c r="A16" s="69"/>
      <c r="B16" s="60" t="s">
        <v>435</v>
      </c>
      <c r="D16" s="10" t="s">
        <v>540</v>
      </c>
      <c r="F16" s="72"/>
      <c r="G16" s="244"/>
      <c r="H16" s="72"/>
      <c r="I16" s="244"/>
      <c r="J16" s="445"/>
      <c r="K16" s="244"/>
      <c r="L16" s="73"/>
      <c r="M16" s="244"/>
      <c r="N16" s="73"/>
      <c r="O16" s="244"/>
      <c r="P16" s="73"/>
      <c r="Q16" s="244"/>
      <c r="R16" s="73"/>
      <c r="S16" s="244"/>
    </row>
    <row r="17" spans="1:19" s="70" customFormat="1" ht="47.25" x14ac:dyDescent="0.3">
      <c r="A17" s="69"/>
      <c r="B17" s="60" t="s">
        <v>436</v>
      </c>
      <c r="D17" s="10" t="s">
        <v>540</v>
      </c>
      <c r="F17" s="72"/>
      <c r="G17" s="244"/>
      <c r="H17" s="72"/>
      <c r="I17" s="244"/>
      <c r="J17" s="445"/>
      <c r="K17" s="244"/>
      <c r="L17" s="73"/>
      <c r="M17" s="244"/>
      <c r="N17" s="73"/>
      <c r="O17" s="244"/>
      <c r="P17" s="73"/>
      <c r="Q17" s="244"/>
      <c r="R17" s="73"/>
      <c r="S17" s="244"/>
    </row>
    <row r="18" spans="1:19" s="70" customFormat="1" ht="78.75" x14ac:dyDescent="0.3">
      <c r="A18" s="69"/>
      <c r="B18" s="60" t="s">
        <v>437</v>
      </c>
      <c r="D18" s="10" t="s">
        <v>540</v>
      </c>
      <c r="F18" s="72"/>
      <c r="G18" s="244"/>
      <c r="H18" s="72"/>
      <c r="I18" s="244"/>
      <c r="J18" s="445"/>
      <c r="K18" s="244"/>
      <c r="L18" s="73"/>
      <c r="M18" s="244"/>
      <c r="N18" s="73"/>
      <c r="O18" s="244"/>
      <c r="P18" s="73"/>
      <c r="Q18" s="244"/>
      <c r="R18" s="73"/>
      <c r="S18" s="244"/>
    </row>
    <row r="19" spans="1:19" s="70" customFormat="1" ht="78.75" x14ac:dyDescent="0.3">
      <c r="A19" s="69"/>
      <c r="B19" s="60" t="s">
        <v>438</v>
      </c>
      <c r="D19" s="10" t="s">
        <v>540</v>
      </c>
      <c r="F19" s="72"/>
      <c r="G19" s="244"/>
      <c r="H19" s="72"/>
      <c r="I19" s="244"/>
      <c r="J19" s="445"/>
      <c r="K19" s="244"/>
      <c r="L19" s="73"/>
      <c r="M19" s="244"/>
      <c r="N19" s="73"/>
      <c r="O19" s="244"/>
      <c r="P19" s="73"/>
      <c r="Q19" s="244"/>
      <c r="R19" s="73"/>
      <c r="S19" s="244"/>
    </row>
    <row r="20" spans="1:19" s="70" customFormat="1" ht="31.5" x14ac:dyDescent="0.3">
      <c r="A20" s="69"/>
      <c r="B20" s="60" t="s">
        <v>439</v>
      </c>
      <c r="D20" s="10" t="s">
        <v>540</v>
      </c>
      <c r="F20" s="72"/>
      <c r="G20" s="244"/>
      <c r="H20" s="72"/>
      <c r="I20" s="244"/>
      <c r="J20" s="445"/>
      <c r="K20" s="244"/>
      <c r="L20" s="73"/>
      <c r="M20" s="244"/>
      <c r="N20" s="73"/>
      <c r="O20" s="244"/>
      <c r="P20" s="73"/>
      <c r="Q20" s="244"/>
      <c r="R20" s="73"/>
      <c r="S20" s="244"/>
    </row>
    <row r="21" spans="1:19" s="70" customFormat="1" ht="78.75" x14ac:dyDescent="0.3">
      <c r="A21" s="69"/>
      <c r="B21" s="80" t="s">
        <v>440</v>
      </c>
      <c r="D21" s="376" t="s">
        <v>119</v>
      </c>
      <c r="F21" s="72"/>
      <c r="G21" s="244"/>
      <c r="H21" s="72"/>
      <c r="I21" s="244"/>
      <c r="J21" s="445"/>
      <c r="K21" s="244"/>
      <c r="L21" s="73"/>
      <c r="M21" s="244"/>
      <c r="N21" s="73"/>
      <c r="O21" s="244"/>
      <c r="P21" s="73"/>
      <c r="Q21" s="244"/>
      <c r="R21" s="73"/>
      <c r="S21" s="244"/>
    </row>
    <row r="22" spans="1:19" s="70" customFormat="1" ht="47.25" x14ac:dyDescent="0.3">
      <c r="A22" s="69"/>
      <c r="B22" s="60" t="s">
        <v>441</v>
      </c>
      <c r="D22" s="10" t="s">
        <v>119</v>
      </c>
      <c r="F22" s="72"/>
      <c r="G22" s="244"/>
      <c r="H22" s="72"/>
      <c r="I22" s="244"/>
      <c r="J22" s="445"/>
      <c r="K22" s="244"/>
      <c r="L22" s="73"/>
      <c r="M22" s="244"/>
      <c r="N22" s="73"/>
      <c r="O22" s="244"/>
      <c r="P22" s="73"/>
      <c r="Q22" s="244"/>
      <c r="R22" s="73"/>
      <c r="S22" s="244"/>
    </row>
    <row r="23" spans="1:19" s="70" customFormat="1" ht="31.5" x14ac:dyDescent="0.3">
      <c r="A23" s="69"/>
      <c r="B23" s="60" t="s">
        <v>442</v>
      </c>
      <c r="D23" s="10" t="s">
        <v>119</v>
      </c>
      <c r="F23" s="72"/>
      <c r="G23" s="244"/>
      <c r="H23" s="72"/>
      <c r="I23" s="244"/>
      <c r="J23" s="445"/>
      <c r="K23" s="244"/>
      <c r="L23" s="73"/>
      <c r="M23" s="244"/>
      <c r="N23" s="73"/>
      <c r="O23" s="244"/>
      <c r="P23" s="73"/>
      <c r="Q23" s="244"/>
      <c r="R23" s="73"/>
      <c r="S23" s="244"/>
    </row>
    <row r="24" spans="1:19" s="70" customFormat="1" ht="47.25" x14ac:dyDescent="0.3">
      <c r="A24" s="69"/>
      <c r="B24" s="60" t="s">
        <v>443</v>
      </c>
      <c r="D24" s="10" t="s">
        <v>119</v>
      </c>
      <c r="F24" s="72"/>
      <c r="G24" s="244"/>
      <c r="H24" s="72"/>
      <c r="I24" s="244"/>
      <c r="J24" s="445"/>
      <c r="K24" s="244"/>
      <c r="L24" s="73"/>
      <c r="M24" s="244"/>
      <c r="N24" s="73"/>
      <c r="O24" s="244"/>
      <c r="P24" s="73"/>
      <c r="Q24" s="244"/>
      <c r="R24" s="73"/>
      <c r="S24" s="244"/>
    </row>
    <row r="25" spans="1:19" s="70" customFormat="1" ht="31.5" x14ac:dyDescent="0.3">
      <c r="A25" s="69"/>
      <c r="B25" s="60" t="s">
        <v>444</v>
      </c>
      <c r="D25" s="10" t="s">
        <v>119</v>
      </c>
      <c r="F25" s="72"/>
      <c r="G25" s="244"/>
      <c r="H25" s="72"/>
      <c r="I25" s="244"/>
      <c r="J25" s="446"/>
      <c r="K25" s="244"/>
      <c r="L25" s="73"/>
      <c r="M25" s="244"/>
      <c r="N25" s="73"/>
      <c r="O25" s="244"/>
      <c r="P25" s="73"/>
      <c r="Q25" s="244"/>
      <c r="R25" s="73"/>
      <c r="S25" s="244"/>
    </row>
    <row r="26" spans="1:19" s="237" customFormat="1" x14ac:dyDescent="0.3">
      <c r="A26" s="236"/>
      <c r="B26" s="245"/>
    </row>
  </sheetData>
  <mergeCells count="1">
    <mergeCell ref="J7:J25"/>
  </mergeCells>
  <dataValidations count="1">
    <dataValidation type="list" showInputMessage="1" showErrorMessage="1" promptTitle="Reporting type" prompt="Please indicate which type of reporting, between:_x000a__x000a_Systematic disclosure_x000a_EITI reporting_x000a_Not available_x000a_Not applicable" sqref="D7:D13">
      <formula1>Reporting_options_list</formula1>
    </dataValidation>
  </dataValidations>
  <pageMargins left="0.7" right="0.7" top="0.75" bottom="0.75" header="0.3" footer="0.3"/>
  <pageSetup paperSize="8" orientation="landscape"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S15"/>
  <sheetViews>
    <sheetView zoomScale="80" zoomScaleNormal="80" workbookViewId="0">
      <selection activeCell="D13" sqref="D13"/>
    </sheetView>
  </sheetViews>
  <sheetFormatPr defaultColWidth="10.5" defaultRowHeight="16.5" x14ac:dyDescent="0.3"/>
  <cols>
    <col min="1" max="1" width="16" style="235" customWidth="1"/>
    <col min="2" max="2" width="46.375" style="235" customWidth="1"/>
    <col min="3" max="3" width="3.375" style="235" customWidth="1"/>
    <col min="4" max="4" width="25.875" style="235" customWidth="1"/>
    <col min="5" max="5" width="3.375" style="235" customWidth="1"/>
    <col min="6" max="6" width="25.875" style="235" customWidth="1"/>
    <col min="7" max="7" width="3.375" style="235" customWidth="1"/>
    <col min="8" max="8" width="25.875" style="235" customWidth="1"/>
    <col min="9" max="9" width="3.375" style="235" customWidth="1"/>
    <col min="10" max="10" width="39.5" style="235" customWidth="1"/>
    <col min="11" max="11" width="3" style="235" customWidth="1"/>
    <col min="12" max="12" width="39.5" style="235" customWidth="1"/>
    <col min="13" max="13" width="3" style="235" customWidth="1"/>
    <col min="14" max="14" width="39.5" style="235" customWidth="1"/>
    <col min="15" max="15" width="3" style="235" customWidth="1"/>
    <col min="16" max="16" width="39.5" style="235" customWidth="1"/>
    <col min="17" max="17" width="3" style="235" customWidth="1"/>
    <col min="18" max="18" width="39.5" style="235" customWidth="1"/>
    <col min="19" max="19" width="3" style="235" customWidth="1"/>
    <col min="20" max="16384" width="10.5" style="235"/>
  </cols>
  <sheetData>
    <row r="1" spans="1:19" ht="27" x14ac:dyDescent="0.45">
      <c r="A1" s="234" t="s">
        <v>445</v>
      </c>
    </row>
    <row r="3" spans="1:19" s="41" customFormat="1" ht="94.5" x14ac:dyDescent="0.25">
      <c r="A3" s="287" t="s">
        <v>446</v>
      </c>
      <c r="B3" s="58" t="s">
        <v>447</v>
      </c>
      <c r="D3" s="10" t="s">
        <v>94</v>
      </c>
      <c r="F3" s="59"/>
      <c r="H3" s="59"/>
      <c r="J3" s="50"/>
      <c r="L3" s="40"/>
      <c r="N3" s="40"/>
      <c r="P3" s="40"/>
      <c r="R3" s="40"/>
    </row>
    <row r="4" spans="1:19" s="39" customFormat="1" ht="19.5" x14ac:dyDescent="0.25">
      <c r="A4" s="57"/>
      <c r="B4" s="48"/>
      <c r="D4" s="48"/>
      <c r="F4" s="48"/>
      <c r="H4" s="48"/>
      <c r="J4" s="49"/>
      <c r="L4" s="49"/>
    </row>
    <row r="5" spans="1:19" s="54" customFormat="1" ht="97.5" x14ac:dyDescent="0.25">
      <c r="A5" s="52"/>
      <c r="B5" s="53" t="s">
        <v>95</v>
      </c>
      <c r="D5" s="83" t="s">
        <v>96</v>
      </c>
      <c r="E5" s="46"/>
      <c r="F5" s="83" t="s">
        <v>97</v>
      </c>
      <c r="G5" s="46"/>
      <c r="H5" s="83" t="s">
        <v>98</v>
      </c>
      <c r="J5" s="47" t="s">
        <v>99</v>
      </c>
      <c r="K5" s="46"/>
      <c r="L5" s="47" t="s">
        <v>100</v>
      </c>
      <c r="M5" s="46"/>
      <c r="N5" s="47" t="s">
        <v>101</v>
      </c>
      <c r="O5" s="46"/>
      <c r="P5" s="47" t="s">
        <v>102</v>
      </c>
      <c r="Q5" s="46"/>
      <c r="R5" s="47" t="s">
        <v>103</v>
      </c>
      <c r="S5" s="46"/>
    </row>
    <row r="6" spans="1:19" s="39" customFormat="1" ht="19.5" x14ac:dyDescent="0.25">
      <c r="A6" s="57"/>
      <c r="B6" s="48"/>
      <c r="D6" s="48"/>
      <c r="F6" s="48"/>
      <c r="H6" s="48"/>
      <c r="J6" s="49"/>
      <c r="L6" s="49"/>
      <c r="N6" s="49"/>
      <c r="P6" s="49"/>
      <c r="R6" s="49"/>
    </row>
    <row r="7" spans="1:19" s="9" customFormat="1" ht="63" x14ac:dyDescent="0.25">
      <c r="A7" s="14"/>
      <c r="B7" s="55" t="s">
        <v>448</v>
      </c>
      <c r="D7" s="310" t="s">
        <v>536</v>
      </c>
      <c r="F7" s="10" t="str">
        <f>IF(D7=[2]Lists!$K$4,"&lt; Input URL to data source &gt;",IF(D7=[2]Lists!$K$5,"&lt; Reference section in EITI Report or URL &gt;",IF(D7=[2]Lists!$K$6,"&lt; Reference evidence of non-applicability &gt;","")))</f>
        <v>&lt; Reference section in EITI Report or URL &gt;</v>
      </c>
      <c r="G7" s="39"/>
      <c r="H7" s="314" t="s">
        <v>750</v>
      </c>
      <c r="I7" s="39"/>
      <c r="J7" s="444"/>
      <c r="K7" s="39"/>
      <c r="L7" s="40"/>
      <c r="M7" s="39"/>
      <c r="N7" s="40"/>
      <c r="O7" s="39"/>
      <c r="P7" s="40"/>
      <c r="Q7" s="39"/>
      <c r="R7" s="40"/>
      <c r="S7" s="39"/>
    </row>
    <row r="8" spans="1:19" s="9" customFormat="1" ht="47.25" x14ac:dyDescent="0.25">
      <c r="A8" s="14"/>
      <c r="B8" s="60" t="s">
        <v>449</v>
      </c>
      <c r="D8" s="310" t="s">
        <v>536</v>
      </c>
      <c r="F8" s="10"/>
      <c r="G8" s="39"/>
      <c r="H8" s="314" t="s">
        <v>751</v>
      </c>
      <c r="I8" s="39"/>
      <c r="J8" s="445"/>
      <c r="K8" s="39"/>
      <c r="L8" s="40"/>
      <c r="M8" s="39"/>
      <c r="N8" s="40"/>
      <c r="O8" s="39"/>
      <c r="P8" s="40"/>
      <c r="Q8" s="39"/>
      <c r="R8" s="40"/>
      <c r="S8" s="39"/>
    </row>
    <row r="9" spans="1:19" s="9" customFormat="1" ht="31.5" x14ac:dyDescent="0.25">
      <c r="A9" s="14"/>
      <c r="B9" s="60" t="s">
        <v>450</v>
      </c>
      <c r="D9" s="422">
        <v>1261467</v>
      </c>
      <c r="F9" s="65" t="s">
        <v>208</v>
      </c>
      <c r="G9" s="41"/>
      <c r="H9" s="314" t="s">
        <v>751</v>
      </c>
      <c r="I9" s="41"/>
      <c r="J9" s="445"/>
      <c r="K9" s="41"/>
      <c r="L9" s="40"/>
      <c r="M9" s="41"/>
      <c r="N9" s="40"/>
      <c r="O9" s="41"/>
      <c r="P9" s="40"/>
      <c r="Q9" s="41"/>
      <c r="R9" s="40"/>
      <c r="S9" s="41"/>
    </row>
    <row r="10" spans="1:19" s="9" customFormat="1" ht="47.25" x14ac:dyDescent="0.25">
      <c r="A10" s="14"/>
      <c r="B10" s="60" t="s">
        <v>451</v>
      </c>
      <c r="D10" s="310" t="s">
        <v>536</v>
      </c>
      <c r="F10" s="10"/>
      <c r="G10" s="39"/>
      <c r="H10" s="314" t="s">
        <v>751</v>
      </c>
      <c r="I10" s="39"/>
      <c r="J10" s="445"/>
      <c r="K10" s="39"/>
      <c r="L10" s="40"/>
      <c r="M10" s="39"/>
      <c r="N10" s="40"/>
      <c r="O10" s="39"/>
      <c r="P10" s="40"/>
      <c r="Q10" s="39"/>
      <c r="R10" s="40"/>
      <c r="S10" s="39"/>
    </row>
    <row r="11" spans="1:19" s="9" customFormat="1" ht="63" x14ac:dyDescent="0.25">
      <c r="A11" s="14"/>
      <c r="B11" s="60" t="s">
        <v>452</v>
      </c>
      <c r="D11" s="376" t="s">
        <v>350</v>
      </c>
      <c r="F11" s="10"/>
      <c r="G11" s="39"/>
      <c r="H11" s="10"/>
      <c r="I11" s="39"/>
      <c r="J11" s="445"/>
      <c r="K11" s="39"/>
      <c r="L11" s="40"/>
      <c r="M11" s="39"/>
      <c r="N11" s="40"/>
      <c r="O11" s="39"/>
      <c r="P11" s="40"/>
      <c r="Q11" s="39"/>
      <c r="R11" s="40"/>
      <c r="S11" s="39"/>
    </row>
    <row r="12" spans="1:19" s="9" customFormat="1" ht="78.75" x14ac:dyDescent="0.25">
      <c r="A12" s="14"/>
      <c r="B12" s="60" t="s">
        <v>453</v>
      </c>
      <c r="D12" s="376" t="s">
        <v>350</v>
      </c>
      <c r="F12" s="10"/>
      <c r="G12" s="39"/>
      <c r="H12" s="10"/>
      <c r="I12" s="39"/>
      <c r="J12" s="445"/>
      <c r="K12" s="39"/>
      <c r="L12" s="40"/>
      <c r="M12" s="39"/>
      <c r="N12" s="40"/>
      <c r="O12" s="39"/>
      <c r="P12" s="40"/>
      <c r="Q12" s="39"/>
      <c r="R12" s="40"/>
      <c r="S12" s="39"/>
    </row>
    <row r="13" spans="1:19" s="9" customFormat="1" ht="78.75" x14ac:dyDescent="0.25">
      <c r="A13" s="14"/>
      <c r="B13" s="60" t="s">
        <v>454</v>
      </c>
      <c r="D13" s="376" t="s">
        <v>350</v>
      </c>
      <c r="F13" s="10"/>
      <c r="G13" s="39"/>
      <c r="H13" s="10"/>
      <c r="I13" s="39"/>
      <c r="J13" s="445"/>
      <c r="K13" s="39"/>
      <c r="L13" s="40"/>
      <c r="M13" s="39"/>
      <c r="N13" s="40"/>
      <c r="O13" s="39"/>
      <c r="P13" s="40"/>
      <c r="Q13" s="39"/>
      <c r="R13" s="40"/>
      <c r="S13" s="39"/>
    </row>
    <row r="14" spans="1:19" s="9" customFormat="1" ht="47.25" x14ac:dyDescent="0.25">
      <c r="A14" s="14"/>
      <c r="B14" s="55" t="s">
        <v>455</v>
      </c>
      <c r="D14" s="310" t="s">
        <v>536</v>
      </c>
      <c r="F14" s="10" t="str">
        <f>IF(D14=[2]Lists!$K$4,"&lt; Input URL to data source &gt;",IF(D14=[2]Lists!$K$5,"&lt; Reference section in EITI Report or URL &gt;",IF(D14=[2]Lists!$K$6,"&lt; Reference evidence of non-applicability &gt;","")))</f>
        <v>&lt; Reference section in EITI Report or URL &gt;</v>
      </c>
      <c r="G14" s="39"/>
      <c r="H14" s="314" t="s">
        <v>750</v>
      </c>
      <c r="I14" s="39"/>
      <c r="J14" s="446"/>
      <c r="K14" s="39"/>
      <c r="L14" s="40"/>
      <c r="M14" s="39"/>
      <c r="N14" s="40"/>
      <c r="O14" s="39"/>
      <c r="P14" s="40"/>
      <c r="Q14" s="39"/>
      <c r="R14" s="40"/>
      <c r="S14" s="39"/>
    </row>
    <row r="15" spans="1:19" s="237" customFormat="1" x14ac:dyDescent="0.3">
      <c r="A15" s="236"/>
    </row>
  </sheetData>
  <mergeCells count="1">
    <mergeCell ref="J7:J14"/>
  </mergeCells>
  <dataValidations count="1">
    <dataValidation type="list" showInputMessage="1" showErrorMessage="1" promptTitle="Reporting type" prompt="Please indicate which type of reporting, between:_x000a__x000a_Systematic disclosure_x000a_EITI reporting_x000a_Not available_x000a_Not applicable" sqref="D7:D8 D10 D14">
      <formula1>Reporting_options_list</formula1>
    </dataValidation>
  </dataValidations>
  <pageMargins left="0.7" right="0.7" top="0.75" bottom="0.75" header="0.3" footer="0.3"/>
  <pageSetup paperSize="8" orientation="landscape" horizontalDpi="1200" verticalDpi="1200" r:id="rId1"/>
  <headerFooter>
    <oddHeader>&amp;C&amp;G</oddHead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T22"/>
  <sheetViews>
    <sheetView zoomScale="70" zoomScaleNormal="70" workbookViewId="0">
      <selection activeCell="D10" sqref="D10:D12"/>
    </sheetView>
  </sheetViews>
  <sheetFormatPr defaultColWidth="10.5" defaultRowHeight="16.5" x14ac:dyDescent="0.3"/>
  <cols>
    <col min="1" max="1" width="18.375" style="240" customWidth="1"/>
    <col min="2" max="2" width="37.875" style="235" customWidth="1"/>
    <col min="3" max="3" width="3" style="235" customWidth="1"/>
    <col min="4" max="4" width="27" style="235" customWidth="1"/>
    <col min="5" max="5" width="3" style="235" customWidth="1"/>
    <col min="6" max="6" width="27" style="235" customWidth="1"/>
    <col min="7" max="7" width="3" style="235" customWidth="1"/>
    <col min="8" max="8" width="27" style="235" customWidth="1"/>
    <col min="9" max="9" width="3" style="235" customWidth="1"/>
    <col min="10" max="10" width="39.5" style="235" customWidth="1"/>
    <col min="11" max="11" width="3" style="235" customWidth="1"/>
    <col min="12" max="12" width="39.5" style="235" customWidth="1"/>
    <col min="13" max="13" width="3" style="235" customWidth="1"/>
    <col min="14" max="14" width="39.5" style="235" customWidth="1"/>
    <col min="15" max="15" width="3" style="235" customWidth="1"/>
    <col min="16" max="16" width="39.5" style="235" customWidth="1"/>
    <col min="17" max="17" width="3" style="235" customWidth="1"/>
    <col min="18" max="18" width="39.5" style="235" customWidth="1"/>
    <col min="19" max="19" width="3" style="235" customWidth="1"/>
    <col min="20" max="16384" width="10.5" style="235"/>
  </cols>
  <sheetData>
    <row r="1" spans="1:19" ht="27" x14ac:dyDescent="0.45">
      <c r="A1" s="234" t="s">
        <v>456</v>
      </c>
    </row>
    <row r="3" spans="1:19" s="41" customFormat="1" ht="110.25" x14ac:dyDescent="0.25">
      <c r="A3" s="287" t="s">
        <v>457</v>
      </c>
      <c r="B3" s="58" t="s">
        <v>458</v>
      </c>
      <c r="D3" s="10" t="s">
        <v>94</v>
      </c>
      <c r="F3" s="59"/>
      <c r="H3" s="59"/>
      <c r="J3" s="50"/>
      <c r="L3" s="40"/>
      <c r="N3" s="40"/>
      <c r="P3" s="40"/>
      <c r="R3" s="40"/>
    </row>
    <row r="4" spans="1:19" s="39" customFormat="1" ht="19.5" x14ac:dyDescent="0.25">
      <c r="A4" s="68"/>
      <c r="B4" s="48"/>
      <c r="D4" s="48"/>
      <c r="F4" s="48"/>
      <c r="H4" s="48"/>
      <c r="J4" s="49"/>
      <c r="L4" s="49"/>
    </row>
    <row r="5" spans="1:19" s="54" customFormat="1" ht="97.5" x14ac:dyDescent="0.25">
      <c r="A5" s="67"/>
      <c r="B5" s="53" t="s">
        <v>95</v>
      </c>
      <c r="D5" s="83" t="s">
        <v>96</v>
      </c>
      <c r="E5" s="46"/>
      <c r="F5" s="83" t="s">
        <v>97</v>
      </c>
      <c r="G5" s="46"/>
      <c r="H5" s="83" t="s">
        <v>98</v>
      </c>
      <c r="J5" s="47" t="s">
        <v>99</v>
      </c>
      <c r="K5" s="46"/>
      <c r="L5" s="47" t="s">
        <v>100</v>
      </c>
      <c r="M5" s="46"/>
      <c r="N5" s="47" t="s">
        <v>101</v>
      </c>
      <c r="O5" s="46"/>
      <c r="P5" s="47" t="s">
        <v>102</v>
      </c>
      <c r="Q5" s="46"/>
      <c r="R5" s="47" t="s">
        <v>103</v>
      </c>
      <c r="S5" s="46"/>
    </row>
    <row r="6" spans="1:19" s="39" customFormat="1" ht="19.5" x14ac:dyDescent="0.25">
      <c r="A6" s="68"/>
      <c r="B6" s="48"/>
      <c r="D6" s="48"/>
      <c r="F6" s="48"/>
      <c r="H6" s="48"/>
      <c r="J6" s="49"/>
      <c r="L6" s="49"/>
      <c r="N6" s="49"/>
      <c r="P6" s="49"/>
      <c r="R6" s="49"/>
    </row>
    <row r="7" spans="1:19" s="41" customFormat="1" ht="31.5" x14ac:dyDescent="0.25">
      <c r="A7" s="287" t="s">
        <v>117</v>
      </c>
      <c r="B7" s="58" t="s">
        <v>459</v>
      </c>
      <c r="D7" s="10" t="s">
        <v>350</v>
      </c>
      <c r="F7" s="59"/>
      <c r="H7" s="59"/>
      <c r="J7" s="50"/>
      <c r="L7" s="40"/>
      <c r="N7" s="40"/>
      <c r="P7" s="40"/>
      <c r="R7" s="40"/>
    </row>
    <row r="8" spans="1:19" s="39" customFormat="1" ht="19.5" x14ac:dyDescent="0.25">
      <c r="A8" s="68"/>
      <c r="B8" s="48"/>
      <c r="D8" s="48"/>
      <c r="F8" s="48"/>
      <c r="H8" s="48"/>
      <c r="J8" s="49"/>
      <c r="L8" s="49"/>
      <c r="N8" s="49"/>
      <c r="P8" s="49"/>
      <c r="R8" s="49"/>
    </row>
    <row r="9" spans="1:19" s="9" customFormat="1" ht="31.5" x14ac:dyDescent="0.25">
      <c r="A9" s="442" t="s">
        <v>460</v>
      </c>
      <c r="B9" s="55" t="s">
        <v>461</v>
      </c>
      <c r="D9" s="310" t="s">
        <v>281</v>
      </c>
      <c r="F9" s="10" t="str">
        <f>IF(D9=[2]Lists!$K$4,"&lt; Input URL to data source &gt;",IF(D9=[2]Lists!$K$5,"&lt; Reference section in EITI Report or URL &gt;",IF(D9=[2]Lists!$K$6,"&lt; Reference evidence of non-applicability &gt;","")))</f>
        <v>&lt; Reference evidence of non-applicability &gt;</v>
      </c>
      <c r="G9" s="39"/>
      <c r="H9" s="310" t="s">
        <v>752</v>
      </c>
      <c r="I9" s="39"/>
      <c r="J9" s="444"/>
      <c r="K9" s="39"/>
      <c r="L9" s="40"/>
      <c r="M9" s="39"/>
      <c r="N9" s="40"/>
      <c r="O9" s="39"/>
      <c r="P9" s="40"/>
      <c r="Q9" s="39"/>
      <c r="R9" s="40"/>
      <c r="S9" s="39"/>
    </row>
    <row r="10" spans="1:19" s="9" customFormat="1" ht="47.25" x14ac:dyDescent="0.25">
      <c r="A10" s="453"/>
      <c r="B10" s="60" t="s">
        <v>462</v>
      </c>
      <c r="D10" s="10" t="s">
        <v>119</v>
      </c>
      <c r="F10" s="10"/>
      <c r="G10" s="39"/>
      <c r="H10" s="10"/>
      <c r="I10" s="39"/>
      <c r="J10" s="445"/>
      <c r="K10" s="39"/>
      <c r="L10" s="40"/>
      <c r="M10" s="39"/>
      <c r="N10" s="40"/>
      <c r="O10" s="39"/>
      <c r="P10" s="40"/>
      <c r="Q10" s="39"/>
      <c r="R10" s="40"/>
      <c r="S10" s="39"/>
    </row>
    <row r="11" spans="1:19" s="9" customFormat="1" ht="78.75" x14ac:dyDescent="0.25">
      <c r="A11" s="453"/>
      <c r="B11" s="60" t="s">
        <v>463</v>
      </c>
      <c r="D11" s="10" t="s">
        <v>119</v>
      </c>
      <c r="F11" s="10"/>
      <c r="G11" s="41"/>
      <c r="H11" s="10"/>
      <c r="I11" s="41"/>
      <c r="J11" s="445"/>
      <c r="K11" s="41"/>
      <c r="L11" s="40"/>
      <c r="M11" s="41"/>
      <c r="N11" s="40"/>
      <c r="O11" s="41"/>
      <c r="P11" s="40"/>
      <c r="Q11" s="41"/>
      <c r="R11" s="40"/>
      <c r="S11" s="41"/>
    </row>
    <row r="12" spans="1:19" s="9" customFormat="1" ht="63" x14ac:dyDescent="0.25">
      <c r="A12" s="453"/>
      <c r="B12" s="60" t="s">
        <v>464</v>
      </c>
      <c r="D12" s="10" t="s">
        <v>119</v>
      </c>
      <c r="F12" s="10"/>
      <c r="G12" s="41"/>
      <c r="H12" s="10"/>
      <c r="I12" s="41"/>
      <c r="J12" s="445"/>
      <c r="K12" s="41"/>
      <c r="L12" s="40"/>
      <c r="M12" s="41"/>
      <c r="N12" s="40"/>
      <c r="O12" s="41"/>
      <c r="P12" s="40"/>
      <c r="Q12" s="41"/>
      <c r="R12" s="40"/>
      <c r="S12" s="41"/>
    </row>
    <row r="13" spans="1:19" s="9" customFormat="1" x14ac:dyDescent="0.25">
      <c r="A13" s="242"/>
      <c r="B13" s="60"/>
      <c r="D13" s="27"/>
      <c r="F13" s="27"/>
      <c r="G13" s="41"/>
      <c r="H13" s="27"/>
      <c r="I13" s="41"/>
      <c r="K13" s="41"/>
      <c r="M13" s="41"/>
      <c r="O13" s="41"/>
      <c r="Q13" s="41"/>
      <c r="S13" s="41"/>
    </row>
    <row r="14" spans="1:19" s="9" customFormat="1" ht="31.5" x14ac:dyDescent="0.25">
      <c r="A14" s="442" t="s">
        <v>465</v>
      </c>
      <c r="B14" s="55" t="s">
        <v>461</v>
      </c>
      <c r="D14" s="310" t="s">
        <v>281</v>
      </c>
      <c r="F14" s="10" t="str">
        <f>IF(D14=[2]Lists!$K$4,"&lt; Input URL to data source &gt;",IF(D14=[2]Lists!$K$5,"&lt; Reference section in EITI Report or URL &gt;",IF(D14=[2]Lists!$K$6,"&lt; Reference evidence of non-applicability &gt;","")))</f>
        <v>&lt; Reference evidence of non-applicability &gt;</v>
      </c>
      <c r="G14" s="39"/>
      <c r="H14" s="310" t="s">
        <v>752</v>
      </c>
      <c r="I14" s="39"/>
      <c r="J14" s="444"/>
      <c r="K14" s="39"/>
      <c r="L14" s="40"/>
      <c r="M14" s="39"/>
      <c r="N14" s="40"/>
      <c r="O14" s="39"/>
      <c r="P14" s="40"/>
      <c r="Q14" s="39"/>
      <c r="R14" s="40"/>
      <c r="S14" s="39"/>
    </row>
    <row r="15" spans="1:19" s="9" customFormat="1" ht="47.25" x14ac:dyDescent="0.25">
      <c r="A15" s="453"/>
      <c r="B15" s="60" t="s">
        <v>462</v>
      </c>
      <c r="D15" s="10" t="s">
        <v>119</v>
      </c>
      <c r="F15" s="10"/>
      <c r="G15" s="39"/>
      <c r="H15" s="10"/>
      <c r="I15" s="39"/>
      <c r="J15" s="445"/>
      <c r="K15" s="39"/>
      <c r="L15" s="40"/>
      <c r="M15" s="39"/>
      <c r="N15" s="40"/>
      <c r="O15" s="39"/>
      <c r="P15" s="40"/>
      <c r="Q15" s="39"/>
      <c r="R15" s="40"/>
      <c r="S15" s="39"/>
    </row>
    <row r="16" spans="1:19" s="9" customFormat="1" ht="78.75" x14ac:dyDescent="0.25">
      <c r="A16" s="453"/>
      <c r="B16" s="60" t="s">
        <v>463</v>
      </c>
      <c r="D16" s="10" t="s">
        <v>119</v>
      </c>
      <c r="F16" s="10"/>
      <c r="G16" s="41"/>
      <c r="H16" s="10"/>
      <c r="I16" s="41"/>
      <c r="J16" s="445"/>
      <c r="K16" s="41"/>
      <c r="L16" s="40"/>
      <c r="M16" s="41"/>
      <c r="N16" s="40"/>
      <c r="O16" s="41"/>
      <c r="P16" s="40"/>
      <c r="Q16" s="41"/>
      <c r="R16" s="40"/>
      <c r="S16" s="41"/>
    </row>
    <row r="17" spans="1:20" s="9" customFormat="1" ht="63" x14ac:dyDescent="0.25">
      <c r="A17" s="453"/>
      <c r="B17" s="60" t="s">
        <v>464</v>
      </c>
      <c r="D17" s="10" t="s">
        <v>119</v>
      </c>
      <c r="F17" s="10"/>
      <c r="G17" s="41"/>
      <c r="H17" s="10"/>
      <c r="I17" s="41"/>
      <c r="J17" s="445"/>
      <c r="K17" s="41"/>
      <c r="L17" s="40"/>
      <c r="M17" s="41"/>
      <c r="N17" s="40"/>
      <c r="O17" s="41"/>
      <c r="P17" s="40"/>
      <c r="Q17" s="41"/>
      <c r="R17" s="40"/>
      <c r="S17" s="41"/>
    </row>
    <row r="18" spans="1:20" s="9" customFormat="1" x14ac:dyDescent="0.25">
      <c r="A18" s="242"/>
      <c r="B18" s="60"/>
      <c r="D18" s="27"/>
      <c r="F18" s="27"/>
      <c r="G18" s="41"/>
      <c r="H18" s="27"/>
      <c r="I18" s="41"/>
      <c r="K18" s="41"/>
      <c r="M18" s="41"/>
      <c r="O18" s="41"/>
      <c r="Q18" s="41"/>
      <c r="S18" s="41"/>
    </row>
    <row r="19" spans="1:20" s="238" customFormat="1" ht="63" x14ac:dyDescent="0.3">
      <c r="A19" s="243"/>
      <c r="B19" s="55" t="s">
        <v>466</v>
      </c>
      <c r="D19" s="10" t="s">
        <v>119</v>
      </c>
      <c r="E19" s="9"/>
      <c r="F19" s="10"/>
      <c r="G19" s="39"/>
      <c r="H19" s="10"/>
      <c r="I19" s="39"/>
      <c r="J19" s="444"/>
      <c r="K19" s="39"/>
      <c r="L19" s="40"/>
      <c r="M19" s="39"/>
      <c r="N19" s="40"/>
      <c r="O19" s="39"/>
      <c r="P19" s="40"/>
      <c r="Q19" s="39"/>
      <c r="R19" s="40"/>
      <c r="S19" s="39"/>
      <c r="T19" s="9"/>
    </row>
    <row r="20" spans="1:20" s="238" customFormat="1" ht="78.75" x14ac:dyDescent="0.3">
      <c r="A20" s="243"/>
      <c r="B20" s="55" t="s">
        <v>467</v>
      </c>
      <c r="D20" s="10" t="s">
        <v>119</v>
      </c>
      <c r="E20" s="9"/>
      <c r="F20" s="10"/>
      <c r="G20" s="39"/>
      <c r="H20" s="10"/>
      <c r="I20" s="39"/>
      <c r="J20" s="445"/>
      <c r="K20" s="39"/>
      <c r="L20" s="40"/>
      <c r="M20" s="39"/>
      <c r="N20" s="40"/>
      <c r="O20" s="39"/>
      <c r="P20" s="40"/>
      <c r="Q20" s="39"/>
      <c r="R20" s="40"/>
      <c r="S20" s="39"/>
      <c r="T20" s="9"/>
    </row>
    <row r="21" spans="1:20" s="238" customFormat="1" ht="126" x14ac:dyDescent="0.3">
      <c r="A21" s="243"/>
      <c r="B21" s="55" t="s">
        <v>468</v>
      </c>
      <c r="D21" s="10" t="s">
        <v>119</v>
      </c>
      <c r="E21" s="9"/>
      <c r="F21" s="10"/>
      <c r="G21" s="39"/>
      <c r="H21" s="10"/>
      <c r="I21" s="39"/>
      <c r="J21" s="446"/>
      <c r="K21" s="39"/>
      <c r="L21" s="40"/>
      <c r="M21" s="39"/>
      <c r="N21" s="40"/>
      <c r="O21" s="39"/>
      <c r="P21" s="40"/>
      <c r="Q21" s="39"/>
      <c r="R21" s="40"/>
      <c r="S21" s="39"/>
      <c r="T21" s="9"/>
    </row>
    <row r="22" spans="1:20" s="237" customFormat="1" x14ac:dyDescent="0.3">
      <c r="A22" s="239"/>
    </row>
  </sheetData>
  <mergeCells count="5">
    <mergeCell ref="A9:A12"/>
    <mergeCell ref="J9:J12"/>
    <mergeCell ref="J19:J21"/>
    <mergeCell ref="A14:A17"/>
    <mergeCell ref="J14:J17"/>
  </mergeCells>
  <dataValidations count="1">
    <dataValidation type="list" showInputMessage="1" showErrorMessage="1" promptTitle="Reporting type" prompt="Please indicate which type of reporting, between:_x000a__x000a_Systematic disclosure_x000a_EITI reporting_x000a_Not available_x000a_Not applicable" sqref="D9 D14">
      <formula1>Reporting_options_list</formula1>
    </dataValidation>
  </dataValidations>
  <pageMargins left="0.7" right="0.7" top="0.75" bottom="0.75" header="0.3" footer="0.3"/>
  <pageSetup paperSize="8" orientation="landscape" horizontalDpi="1200" verticalDpi="1200" r:id="rId1"/>
  <headerFooter>
    <oddHeader>&amp;C&amp;G</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S9"/>
  <sheetViews>
    <sheetView zoomScale="70" zoomScaleNormal="70" workbookViewId="0">
      <selection activeCell="C13" sqref="C13"/>
    </sheetView>
  </sheetViews>
  <sheetFormatPr defaultColWidth="10.5" defaultRowHeight="16.5" x14ac:dyDescent="0.3"/>
  <cols>
    <col min="1" max="1" width="13.5" style="235" customWidth="1"/>
    <col min="2" max="2" width="37" style="235" customWidth="1"/>
    <col min="3" max="3" width="2.875" style="235" customWidth="1"/>
    <col min="4" max="4" width="22" style="235" customWidth="1"/>
    <col min="5" max="5" width="2.875" style="235" customWidth="1"/>
    <col min="6" max="6" width="22" style="235" customWidth="1"/>
    <col min="7" max="7" width="2.875" style="235" customWidth="1"/>
    <col min="8" max="8" width="22" style="235" customWidth="1"/>
    <col min="9" max="9" width="2.875" style="235" customWidth="1"/>
    <col min="10" max="10" width="39.5" style="235" customWidth="1"/>
    <col min="11" max="11" width="3" style="235" customWidth="1"/>
    <col min="12" max="12" width="39.5" style="235" customWidth="1"/>
    <col min="13" max="13" width="3" style="235" customWidth="1"/>
    <col min="14" max="14" width="39.5" style="235" customWidth="1"/>
    <col min="15" max="15" width="3" style="235" customWidth="1"/>
    <col min="16" max="16" width="39.5" style="235" customWidth="1"/>
    <col min="17" max="17" width="3" style="235" customWidth="1"/>
    <col min="18" max="18" width="39.5" style="235" customWidth="1"/>
    <col min="19" max="19" width="3" style="235" customWidth="1"/>
    <col min="20" max="16384" width="10.5" style="235"/>
  </cols>
  <sheetData>
    <row r="1" spans="1:19" ht="27" x14ac:dyDescent="0.45">
      <c r="A1" s="234" t="s">
        <v>469</v>
      </c>
    </row>
    <row r="3" spans="1:19" s="41" customFormat="1" ht="126" x14ac:dyDescent="0.25">
      <c r="A3" s="287" t="s">
        <v>470</v>
      </c>
      <c r="B3" s="58" t="s">
        <v>471</v>
      </c>
      <c r="D3" s="10" t="s">
        <v>94</v>
      </c>
      <c r="F3" s="59"/>
      <c r="H3" s="59"/>
      <c r="J3" s="50"/>
      <c r="L3" s="40"/>
      <c r="N3" s="40"/>
      <c r="P3" s="40"/>
      <c r="R3" s="40"/>
    </row>
    <row r="4" spans="1:19" s="39" customFormat="1" ht="19.5" x14ac:dyDescent="0.25">
      <c r="A4" s="57"/>
      <c r="B4" s="48"/>
      <c r="D4" s="48"/>
      <c r="F4" s="48"/>
      <c r="H4" s="48"/>
      <c r="J4" s="49"/>
      <c r="L4" s="49"/>
    </row>
    <row r="5" spans="1:19" s="54" customFormat="1" ht="97.5" x14ac:dyDescent="0.25">
      <c r="A5" s="52"/>
      <c r="B5" s="53" t="s">
        <v>95</v>
      </c>
      <c r="D5" s="83" t="s">
        <v>96</v>
      </c>
      <c r="E5" s="46"/>
      <c r="F5" s="83" t="s">
        <v>97</v>
      </c>
      <c r="G5" s="46"/>
      <c r="H5" s="83" t="s">
        <v>98</v>
      </c>
      <c r="J5" s="47" t="s">
        <v>99</v>
      </c>
      <c r="K5" s="46"/>
      <c r="L5" s="47" t="s">
        <v>100</v>
      </c>
      <c r="M5" s="46"/>
      <c r="N5" s="47" t="s">
        <v>101</v>
      </c>
      <c r="O5" s="46"/>
      <c r="P5" s="47" t="s">
        <v>102</v>
      </c>
      <c r="Q5" s="46"/>
      <c r="R5" s="47" t="s">
        <v>103</v>
      </c>
      <c r="S5" s="46"/>
    </row>
    <row r="6" spans="1:19" s="39" customFormat="1" ht="19.5" x14ac:dyDescent="0.25">
      <c r="A6" s="57"/>
      <c r="B6" s="48"/>
      <c r="D6" s="48"/>
      <c r="F6" s="48"/>
      <c r="H6" s="48"/>
      <c r="J6" s="49"/>
      <c r="L6" s="49"/>
      <c r="N6" s="49"/>
      <c r="P6" s="49"/>
      <c r="R6" s="49"/>
    </row>
    <row r="7" spans="1:19" s="9" customFormat="1" ht="78.75" x14ac:dyDescent="0.25">
      <c r="B7" s="55" t="s">
        <v>472</v>
      </c>
      <c r="D7" s="10" t="s">
        <v>536</v>
      </c>
      <c r="F7" s="10" t="str">
        <f>IF(D7=[2]Lists!$K$4,"&lt; Input URL to data source &gt;",IF(D7=[2]Lists!$K$5,"&lt; Reference section in EITI Report or URL &gt;",IF(D7=[2]Lists!$K$6,"&lt; Reference evidence of non-applicability &gt;","")))</f>
        <v>&lt; Reference section in EITI Report or URL &gt;</v>
      </c>
      <c r="G7" s="39"/>
      <c r="H7" s="10" t="s">
        <v>753</v>
      </c>
      <c r="I7" s="39"/>
      <c r="J7" s="444"/>
      <c r="K7" s="39"/>
      <c r="L7" s="40"/>
      <c r="M7" s="39"/>
      <c r="N7" s="40"/>
      <c r="O7" s="39"/>
      <c r="P7" s="40"/>
      <c r="Q7" s="39"/>
      <c r="R7" s="40"/>
      <c r="S7" s="39"/>
    </row>
    <row r="8" spans="1:19" s="9" customFormat="1" ht="47.25" x14ac:dyDescent="0.25">
      <c r="B8" s="55" t="s">
        <v>473</v>
      </c>
      <c r="D8" s="10" t="s">
        <v>536</v>
      </c>
      <c r="F8" s="10" t="str">
        <f>IF(D8=[2]Lists!$K$4,"&lt; Input URL to data source &gt;",IF(D8=[2]Lists!$K$5,"&lt; Reference section in EITI Report or URL &gt;",IF(D8=[2]Lists!$K$6,"&lt; Reference evidence of non-applicability &gt;","")))</f>
        <v>&lt; Reference section in EITI Report or URL &gt;</v>
      </c>
      <c r="G8" s="41"/>
      <c r="H8" s="10" t="s">
        <v>753</v>
      </c>
      <c r="I8" s="41"/>
      <c r="J8" s="445"/>
      <c r="K8" s="41"/>
      <c r="L8" s="40"/>
      <c r="M8" s="41"/>
      <c r="N8" s="40"/>
      <c r="O8" s="41"/>
      <c r="P8" s="40"/>
      <c r="Q8" s="41"/>
      <c r="R8" s="40"/>
      <c r="S8" s="41"/>
    </row>
    <row r="9" spans="1:19" s="11" customFormat="1" ht="47.25" x14ac:dyDescent="0.25">
      <c r="A9" s="9"/>
      <c r="B9" s="55" t="s">
        <v>474</v>
      </c>
      <c r="C9" s="9"/>
      <c r="D9" s="10" t="s">
        <v>536</v>
      </c>
      <c r="E9" s="9"/>
      <c r="F9" s="10" t="str">
        <f>IF(D9=[2]Lists!$K$4,"&lt; Input URL to data source &gt;",IF(D9=[2]Lists!$K$5,"&lt; Reference section in EITI Report or URL &gt;",IF(D9=[2]Lists!$K$6,"&lt; Reference evidence of non-applicability &gt;","")))</f>
        <v>&lt; Reference section in EITI Report or URL &gt;</v>
      </c>
      <c r="G9" s="39"/>
      <c r="H9" s="10" t="s">
        <v>753</v>
      </c>
      <c r="I9" s="39"/>
      <c r="J9" s="504"/>
      <c r="K9" s="51"/>
      <c r="L9" s="42"/>
      <c r="M9" s="51"/>
      <c r="N9" s="42"/>
      <c r="O9" s="51"/>
      <c r="P9" s="42"/>
      <c r="Q9" s="51"/>
      <c r="R9" s="42"/>
      <c r="S9" s="51"/>
    </row>
  </sheetData>
  <mergeCells count="1">
    <mergeCell ref="J7:J9"/>
  </mergeCells>
  <dataValidations count="1">
    <dataValidation type="list" showInputMessage="1" showErrorMessage="1" promptTitle="Reporting type" prompt="Please indicate which type of reporting, between:_x000a__x000a_Systematic disclosure_x000a_EITI reporting_x000a_Not available_x000a_Not applicable" sqref="D7:D9">
      <formula1>Reporting_options_list</formula1>
    </dataValidation>
  </dataValidations>
  <pageMargins left="0.7" right="0.7" top="0.75" bottom="0.75" header="0.3" footer="0.3"/>
  <pageSetup paperSize="8" orientation="landscape" horizontalDpi="1200" verticalDpi="1200" r:id="rId1"/>
  <headerFooter>
    <oddHeader>&amp;C&amp;G</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S23"/>
  <sheetViews>
    <sheetView topLeftCell="A10" zoomScale="70" zoomScaleNormal="70" workbookViewId="0">
      <selection activeCell="D22" sqref="D22"/>
    </sheetView>
  </sheetViews>
  <sheetFormatPr defaultColWidth="10.5" defaultRowHeight="16.5" x14ac:dyDescent="0.3"/>
  <cols>
    <col min="1" max="1" width="15.5" style="235" customWidth="1"/>
    <col min="2" max="2" width="41.5" style="235" customWidth="1"/>
    <col min="3" max="3" width="3" style="235" customWidth="1"/>
    <col min="4" max="4" width="23.5" style="235" customWidth="1"/>
    <col min="5" max="5" width="3" style="235" customWidth="1"/>
    <col min="6" max="6" width="23.5" style="235" customWidth="1"/>
    <col min="7" max="7" width="3" style="235" customWidth="1"/>
    <col min="8" max="8" width="23.5" style="235" customWidth="1"/>
    <col min="9" max="9" width="3" style="235" customWidth="1"/>
    <col min="10" max="10" width="39.5" style="235" customWidth="1"/>
    <col min="11" max="11" width="3" style="235" customWidth="1"/>
    <col min="12" max="12" width="39.5" style="235" customWidth="1"/>
    <col min="13" max="13" width="3" style="235" customWidth="1"/>
    <col min="14" max="14" width="39.5" style="235" customWidth="1"/>
    <col min="15" max="15" width="3" style="235" customWidth="1"/>
    <col min="16" max="16" width="39.5" style="235" customWidth="1"/>
    <col min="17" max="17" width="3" style="235" customWidth="1"/>
    <col min="18" max="18" width="39.5" style="235" customWidth="1"/>
    <col min="19" max="19" width="3" style="235" customWidth="1"/>
    <col min="20" max="16384" width="10.5" style="235"/>
  </cols>
  <sheetData>
    <row r="1" spans="1:19" ht="27" x14ac:dyDescent="0.45">
      <c r="A1" s="234" t="s">
        <v>475</v>
      </c>
    </row>
    <row r="3" spans="1:19" s="41" customFormat="1" ht="141.75" x14ac:dyDescent="0.25">
      <c r="A3" s="287" t="s">
        <v>476</v>
      </c>
      <c r="B3" s="58" t="s">
        <v>477</v>
      </c>
      <c r="D3" s="10" t="s">
        <v>94</v>
      </c>
      <c r="F3" s="59"/>
      <c r="H3" s="59"/>
      <c r="J3" s="50"/>
      <c r="L3" s="40"/>
      <c r="N3" s="40"/>
      <c r="P3" s="40"/>
      <c r="R3" s="40"/>
    </row>
    <row r="4" spans="1:19" s="39" customFormat="1" ht="19.5" x14ac:dyDescent="0.25">
      <c r="A4" s="57"/>
      <c r="B4" s="48"/>
      <c r="D4" s="48"/>
      <c r="F4" s="48"/>
      <c r="H4" s="48"/>
      <c r="J4" s="49"/>
      <c r="L4" s="49"/>
    </row>
    <row r="5" spans="1:19" s="54" customFormat="1" ht="97.5" x14ac:dyDescent="0.25">
      <c r="A5" s="52"/>
      <c r="B5" s="53" t="s">
        <v>95</v>
      </c>
      <c r="D5" s="83" t="s">
        <v>96</v>
      </c>
      <c r="E5" s="46"/>
      <c r="F5" s="83" t="s">
        <v>97</v>
      </c>
      <c r="G5" s="46"/>
      <c r="H5" s="83" t="s">
        <v>98</v>
      </c>
      <c r="J5" s="47" t="s">
        <v>99</v>
      </c>
      <c r="K5" s="46"/>
      <c r="L5" s="47" t="s">
        <v>100</v>
      </c>
      <c r="M5" s="46"/>
      <c r="N5" s="47" t="s">
        <v>101</v>
      </c>
      <c r="O5" s="46"/>
      <c r="P5" s="47" t="s">
        <v>102</v>
      </c>
      <c r="Q5" s="46"/>
      <c r="R5" s="47" t="s">
        <v>103</v>
      </c>
      <c r="S5" s="46"/>
    </row>
    <row r="6" spans="1:19" s="39" customFormat="1" ht="19.5" x14ac:dyDescent="0.25">
      <c r="A6" s="57"/>
      <c r="B6" s="48"/>
      <c r="D6" s="48"/>
      <c r="F6" s="48"/>
      <c r="H6" s="48"/>
      <c r="J6" s="49"/>
      <c r="L6" s="49"/>
      <c r="N6" s="49"/>
      <c r="P6" s="49"/>
      <c r="R6" s="49"/>
    </row>
    <row r="7" spans="1:19" s="41" customFormat="1" ht="47.25" x14ac:dyDescent="0.25">
      <c r="A7" s="401" t="s">
        <v>117</v>
      </c>
      <c r="B7" s="58" t="s">
        <v>478</v>
      </c>
      <c r="D7" s="10" t="s">
        <v>119</v>
      </c>
      <c r="F7" s="59"/>
      <c r="H7" s="59"/>
      <c r="J7" s="50"/>
      <c r="L7" s="40"/>
      <c r="M7" s="39"/>
      <c r="N7" s="40"/>
      <c r="O7" s="39"/>
      <c r="P7" s="40"/>
      <c r="Q7" s="39"/>
      <c r="R7" s="40"/>
    </row>
    <row r="8" spans="1:19" s="39" customFormat="1" ht="19.5" x14ac:dyDescent="0.25">
      <c r="B8" s="48"/>
      <c r="D8" s="48"/>
      <c r="F8" s="48"/>
      <c r="H8" s="48"/>
      <c r="J8" s="49"/>
      <c r="L8" s="49"/>
      <c r="N8" s="49"/>
      <c r="P8" s="49"/>
      <c r="R8" s="49"/>
    </row>
    <row r="9" spans="1:19" s="9" customFormat="1" ht="31.5" x14ac:dyDescent="0.25">
      <c r="A9" s="457" t="s">
        <v>479</v>
      </c>
      <c r="B9" s="55" t="s">
        <v>480</v>
      </c>
      <c r="D9" s="382" t="s">
        <v>569</v>
      </c>
      <c r="F9" s="10" t="str">
        <f>IF(D9=[2]Lists!$K$4,"&lt; Input URL to data source &gt;",IF(D9=[2]Lists!$K$5,"&lt; Reference section in EITI Report or URL &gt;",IF(D9=[2]Lists!$K$6,"&lt; Reference evidence of non-applicability &gt;","")))</f>
        <v/>
      </c>
      <c r="G9" s="39"/>
      <c r="H9" s="10" t="str">
        <f>IF(F9=[2]Lists!$K$4,"&lt; Input URL to data source &gt;",IF(F9=[2]Lists!$K$5,"&lt; Reference section in EITI Report or URL &gt;",IF(F9=[2]Lists!$K$6,"&lt; Reference evidence of non-applicability &gt;","")))</f>
        <v/>
      </c>
      <c r="I9" s="39"/>
      <c r="J9" s="444"/>
      <c r="K9" s="39"/>
      <c r="L9" s="40"/>
      <c r="M9" s="39"/>
      <c r="N9" s="40"/>
      <c r="O9" s="39"/>
      <c r="P9" s="40"/>
      <c r="Q9" s="39"/>
      <c r="R9" s="40"/>
      <c r="S9" s="39"/>
    </row>
    <row r="10" spans="1:19" s="9" customFormat="1" ht="31.5" x14ac:dyDescent="0.25">
      <c r="A10" s="458"/>
      <c r="B10" s="60" t="s">
        <v>481</v>
      </c>
      <c r="D10" s="10" t="s">
        <v>77</v>
      </c>
      <c r="F10" s="10" t="s">
        <v>208</v>
      </c>
      <c r="G10" s="41"/>
      <c r="H10" s="10" t="s">
        <v>208</v>
      </c>
      <c r="I10" s="41"/>
      <c r="J10" s="445"/>
      <c r="K10" s="41"/>
      <c r="L10" s="40"/>
      <c r="M10" s="41"/>
      <c r="N10" s="40"/>
      <c r="O10" s="41"/>
      <c r="P10" s="40"/>
      <c r="Q10" s="41"/>
      <c r="R10" s="40"/>
      <c r="S10" s="41"/>
    </row>
    <row r="11" spans="1:19" s="9" customFormat="1" ht="31.5" x14ac:dyDescent="0.25">
      <c r="A11" s="458"/>
      <c r="B11" s="60" t="s">
        <v>482</v>
      </c>
      <c r="D11" s="10" t="s">
        <v>77</v>
      </c>
      <c r="F11" s="10" t="s">
        <v>208</v>
      </c>
      <c r="G11" s="39"/>
      <c r="H11" s="10" t="s">
        <v>208</v>
      </c>
      <c r="I11" s="39"/>
      <c r="J11" s="445"/>
      <c r="K11" s="39"/>
      <c r="L11" s="40"/>
      <c r="M11" s="39"/>
      <c r="N11" s="40"/>
      <c r="O11" s="39"/>
      <c r="P11" s="40"/>
      <c r="Q11" s="39"/>
      <c r="R11" s="40"/>
      <c r="S11" s="39"/>
    </row>
    <row r="12" spans="1:19" s="9" customFormat="1" ht="110.25" x14ac:dyDescent="0.25">
      <c r="A12" s="458"/>
      <c r="B12" s="60" t="s">
        <v>483</v>
      </c>
      <c r="D12" s="10" t="s">
        <v>119</v>
      </c>
      <c r="F12" s="10"/>
      <c r="G12" s="39"/>
      <c r="H12" s="10"/>
      <c r="I12" s="39"/>
      <c r="J12" s="445"/>
      <c r="K12" s="39"/>
      <c r="L12" s="40"/>
      <c r="M12" s="39"/>
      <c r="N12" s="40"/>
      <c r="O12" s="39"/>
      <c r="P12" s="40"/>
      <c r="Q12" s="39"/>
      <c r="R12" s="40"/>
      <c r="S12" s="39"/>
    </row>
    <row r="13" spans="1:19" s="9" customFormat="1" ht="63" x14ac:dyDescent="0.3">
      <c r="A13" s="458"/>
      <c r="B13" s="60" t="s">
        <v>484</v>
      </c>
      <c r="D13" s="10" t="s">
        <v>119</v>
      </c>
      <c r="F13" s="10"/>
      <c r="G13" s="238"/>
      <c r="H13" s="10"/>
      <c r="I13" s="238"/>
      <c r="J13" s="445"/>
      <c r="K13" s="238"/>
      <c r="L13" s="40"/>
      <c r="M13" s="238"/>
      <c r="N13" s="40"/>
      <c r="O13" s="238"/>
      <c r="P13" s="40"/>
      <c r="Q13" s="238"/>
      <c r="R13" s="40"/>
      <c r="S13" s="238"/>
    </row>
    <row r="14" spans="1:19" s="9" customFormat="1" ht="47.25" x14ac:dyDescent="0.25">
      <c r="A14" s="458"/>
      <c r="B14" s="55" t="s">
        <v>485</v>
      </c>
      <c r="D14" s="382" t="s">
        <v>536</v>
      </c>
      <c r="F14" s="65" t="str">
        <f>IF(D14=[2]Lists!$K$4,"&lt; Input URL to data source &gt;",IF(D14=[2]Lists!$K$5,"&lt; Reference section in EITI Report &gt;",IF(D14=[2]Lists!$K$6,"&lt; Reference evidence of non-applicability &gt;","")))</f>
        <v>&lt; Reference section in EITI Report &gt;</v>
      </c>
      <c r="G14" s="41"/>
      <c r="H14" s="382" t="s">
        <v>754</v>
      </c>
      <c r="I14" s="41"/>
      <c r="J14" s="445"/>
      <c r="K14" s="41"/>
      <c r="L14" s="40"/>
      <c r="M14" s="41"/>
      <c r="N14" s="40"/>
      <c r="O14" s="41"/>
      <c r="P14" s="40"/>
      <c r="Q14" s="41"/>
      <c r="R14" s="40"/>
      <c r="S14" s="41"/>
    </row>
    <row r="15" spans="1:19" s="9" customFormat="1" ht="31.5" x14ac:dyDescent="0.25">
      <c r="A15" s="458"/>
      <c r="B15" s="60" t="s">
        <v>486</v>
      </c>
      <c r="D15" s="10" t="s">
        <v>77</v>
      </c>
      <c r="F15" s="10" t="s">
        <v>208</v>
      </c>
      <c r="G15" s="39"/>
      <c r="H15" s="10" t="s">
        <v>208</v>
      </c>
      <c r="I15" s="39"/>
      <c r="J15" s="445"/>
      <c r="K15" s="39"/>
      <c r="L15" s="40"/>
      <c r="M15" s="39"/>
      <c r="N15" s="40"/>
      <c r="O15" s="39"/>
      <c r="P15" s="40"/>
      <c r="Q15" s="39"/>
      <c r="R15" s="40"/>
      <c r="S15" s="39"/>
    </row>
    <row r="16" spans="1:19" s="9" customFormat="1" ht="31.5" x14ac:dyDescent="0.3">
      <c r="A16" s="458"/>
      <c r="B16" s="60" t="s">
        <v>487</v>
      </c>
      <c r="D16" s="407">
        <f>366197000/About!E45</f>
        <v>28338376.295241561</v>
      </c>
      <c r="F16" s="10" t="s">
        <v>208</v>
      </c>
      <c r="G16" s="238"/>
      <c r="H16" s="10" t="s">
        <v>208</v>
      </c>
      <c r="I16" s="238"/>
      <c r="J16" s="445"/>
      <c r="K16" s="238"/>
      <c r="L16" s="40"/>
      <c r="M16" s="238"/>
      <c r="N16" s="40"/>
      <c r="O16" s="238"/>
      <c r="P16" s="40"/>
      <c r="Q16" s="238"/>
      <c r="R16" s="40"/>
      <c r="S16" s="238"/>
    </row>
    <row r="17" spans="1:19" s="9" customFormat="1" ht="110.25" x14ac:dyDescent="0.25">
      <c r="A17" s="458"/>
      <c r="B17" s="60" t="s">
        <v>488</v>
      </c>
      <c r="D17" s="10" t="s">
        <v>119</v>
      </c>
      <c r="F17" s="10"/>
      <c r="G17" s="39"/>
      <c r="H17" s="10"/>
      <c r="I17" s="39"/>
      <c r="J17" s="445"/>
      <c r="K17" s="39"/>
      <c r="L17" s="40"/>
      <c r="M17" s="39"/>
      <c r="N17" s="40"/>
      <c r="O17" s="39"/>
      <c r="P17" s="40"/>
      <c r="Q17" s="39"/>
      <c r="R17" s="40"/>
      <c r="S17" s="39"/>
    </row>
    <row r="18" spans="1:19" s="9" customFormat="1" ht="63" x14ac:dyDescent="0.3">
      <c r="A18" s="408"/>
      <c r="B18" s="60" t="s">
        <v>484</v>
      </c>
      <c r="D18" s="10" t="s">
        <v>119</v>
      </c>
      <c r="F18" s="10"/>
      <c r="G18" s="238"/>
      <c r="H18" s="10"/>
      <c r="I18" s="238"/>
      <c r="J18" s="446"/>
      <c r="K18" s="238"/>
      <c r="L18" s="40"/>
      <c r="M18" s="238"/>
      <c r="N18" s="40"/>
      <c r="O18" s="238"/>
      <c r="P18" s="40"/>
      <c r="Q18" s="238"/>
      <c r="R18" s="40"/>
      <c r="S18" s="238"/>
    </row>
    <row r="19" spans="1:19" s="9" customFormat="1" ht="47.25" x14ac:dyDescent="0.3">
      <c r="A19" s="457" t="s">
        <v>489</v>
      </c>
      <c r="B19" s="55" t="s">
        <v>490</v>
      </c>
      <c r="D19" s="382" t="s">
        <v>536</v>
      </c>
      <c r="F19" s="10" t="str">
        <f>IF(D19=[2]Lists!$K$4,"&lt; Input URL to data source &gt;",IF(D19=[2]Lists!$K$5,"&lt; Reference section in EITI Report or URL &gt;",IF(D19=[2]Lists!$K$6,"&lt; Reference evidence of non-applicability &gt;","")))</f>
        <v>&lt; Reference section in EITI Report or URL &gt;</v>
      </c>
      <c r="G19" s="238"/>
      <c r="H19" s="382" t="s">
        <v>755</v>
      </c>
      <c r="I19" s="238"/>
      <c r="J19" s="444"/>
      <c r="K19" s="238"/>
      <c r="L19" s="40"/>
      <c r="M19" s="238"/>
      <c r="N19" s="40"/>
      <c r="O19" s="238"/>
      <c r="P19" s="40"/>
      <c r="Q19" s="238"/>
      <c r="R19" s="40"/>
      <c r="S19" s="238"/>
    </row>
    <row r="20" spans="1:19" s="9" customFormat="1" ht="31.5" x14ac:dyDescent="0.3">
      <c r="A20" s="458"/>
      <c r="B20" s="60" t="s">
        <v>491</v>
      </c>
      <c r="D20" s="374">
        <v>1261447</v>
      </c>
      <c r="F20" s="10" t="s">
        <v>208</v>
      </c>
      <c r="G20" s="238"/>
      <c r="H20" s="10" t="s">
        <v>208</v>
      </c>
      <c r="I20" s="238"/>
      <c r="J20" s="445"/>
      <c r="K20" s="238"/>
      <c r="L20" s="40"/>
      <c r="M20" s="238"/>
      <c r="N20" s="40"/>
      <c r="O20" s="238"/>
      <c r="P20" s="40"/>
      <c r="Q20" s="238"/>
      <c r="R20" s="40"/>
      <c r="S20" s="238"/>
    </row>
    <row r="21" spans="1:19" s="9" customFormat="1" ht="31.5" x14ac:dyDescent="0.3">
      <c r="A21" s="458"/>
      <c r="B21" s="60" t="s">
        <v>492</v>
      </c>
      <c r="D21" s="10" t="s">
        <v>77</v>
      </c>
      <c r="F21" s="10" t="s">
        <v>208</v>
      </c>
      <c r="G21" s="238"/>
      <c r="H21" s="10" t="s">
        <v>208</v>
      </c>
      <c r="I21" s="238"/>
      <c r="J21" s="445"/>
      <c r="K21" s="238"/>
      <c r="L21" s="40"/>
      <c r="M21" s="238"/>
      <c r="N21" s="40"/>
      <c r="O21" s="238"/>
      <c r="P21" s="40"/>
      <c r="Q21" s="238"/>
      <c r="R21" s="40"/>
      <c r="S21" s="238"/>
    </row>
    <row r="22" spans="1:19" s="9" customFormat="1" ht="63" x14ac:dyDescent="0.3">
      <c r="A22" s="458"/>
      <c r="B22" s="60" t="s">
        <v>493</v>
      </c>
      <c r="D22" s="414" t="s">
        <v>536</v>
      </c>
      <c r="F22" s="10"/>
      <c r="G22" s="238"/>
      <c r="H22" s="382" t="s">
        <v>755</v>
      </c>
      <c r="I22" s="238"/>
      <c r="J22" s="446"/>
      <c r="K22" s="238"/>
      <c r="L22" s="40"/>
      <c r="M22" s="238"/>
      <c r="N22" s="40"/>
      <c r="O22" s="238"/>
      <c r="P22" s="40"/>
      <c r="Q22" s="238"/>
      <c r="R22" s="40"/>
      <c r="S22" s="238"/>
    </row>
    <row r="23" spans="1:19" s="237" customFormat="1" x14ac:dyDescent="0.3">
      <c r="A23" s="236"/>
    </row>
  </sheetData>
  <mergeCells count="4">
    <mergeCell ref="A9:A17"/>
    <mergeCell ref="A19:A22"/>
    <mergeCell ref="J9:J18"/>
    <mergeCell ref="J19:J22"/>
  </mergeCells>
  <dataValidations count="2">
    <dataValidation type="list" showInputMessage="1" showErrorMessage="1" promptTitle="Reporting type" prompt="Please indicate which type of reporting, between:_x000a__x000a_Systematic disclosure_x000a_EITI reporting_x000a_Not available_x000a_Not applicable" sqref="D9 D14 D19 D22">
      <formula1>Reporting_options_list</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value" prompt="Please input total revenues._x000a__x000a_Please input only numbers in this cell. If other information is required, include this in comment section" sqref="D16">
      <formula1>0</formula1>
    </dataValidation>
  </dataValidations>
  <pageMargins left="0.7" right="0.7" top="0.75" bottom="0.75" header="0.3" footer="0.3"/>
  <pageSetup paperSize="8" orientation="landscape" horizontalDpi="1200"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S19"/>
  <sheetViews>
    <sheetView zoomScale="70" zoomScaleNormal="70" workbookViewId="0">
      <selection activeCell="H15" sqref="H15"/>
    </sheetView>
  </sheetViews>
  <sheetFormatPr defaultColWidth="10.5" defaultRowHeight="16.5" x14ac:dyDescent="0.3"/>
  <cols>
    <col min="1" max="1" width="15" style="235" customWidth="1"/>
    <col min="2" max="2" width="35" style="235" customWidth="1"/>
    <col min="3" max="3" width="3" style="235" customWidth="1"/>
    <col min="4" max="4" width="25" style="235" customWidth="1"/>
    <col min="5" max="5" width="3" style="235" customWidth="1"/>
    <col min="6" max="6" width="25" style="235" customWidth="1"/>
    <col min="7" max="7" width="3" style="235" customWidth="1"/>
    <col min="8" max="8" width="25" style="235" customWidth="1"/>
    <col min="9" max="9" width="3" style="235" customWidth="1"/>
    <col min="10" max="10" width="39.5" style="235" customWidth="1"/>
    <col min="11" max="11" width="3" style="235" customWidth="1"/>
    <col min="12" max="12" width="39.5" style="235" customWidth="1"/>
    <col min="13" max="13" width="3" style="235" customWidth="1"/>
    <col min="14" max="14" width="39.5" style="235" customWidth="1"/>
    <col min="15" max="15" width="3" style="235" customWidth="1"/>
    <col min="16" max="16" width="39.5" style="235" customWidth="1"/>
    <col min="17" max="17" width="3" style="235" customWidth="1"/>
    <col min="18" max="18" width="39.5" style="235" customWidth="1"/>
    <col min="19" max="19" width="3" style="235" customWidth="1"/>
    <col min="20" max="16384" width="10.5" style="235"/>
  </cols>
  <sheetData>
    <row r="1" spans="1:19" ht="27" x14ac:dyDescent="0.45">
      <c r="A1" s="234" t="s">
        <v>494</v>
      </c>
    </row>
    <row r="3" spans="1:19" s="41" customFormat="1" ht="126" x14ac:dyDescent="0.25">
      <c r="A3" s="287" t="s">
        <v>495</v>
      </c>
      <c r="B3" s="58" t="s">
        <v>496</v>
      </c>
      <c r="D3" s="10" t="s">
        <v>94</v>
      </c>
      <c r="F3" s="59"/>
      <c r="H3" s="59"/>
      <c r="J3" s="50"/>
      <c r="L3" s="40"/>
      <c r="N3" s="40"/>
      <c r="P3" s="40"/>
      <c r="R3" s="40"/>
    </row>
    <row r="4" spans="1:19" s="39" customFormat="1" ht="19.5" x14ac:dyDescent="0.25">
      <c r="A4" s="57"/>
      <c r="B4" s="48"/>
      <c r="D4" s="48"/>
      <c r="F4" s="48"/>
      <c r="H4" s="48"/>
      <c r="J4" s="49"/>
      <c r="L4" s="49"/>
    </row>
    <row r="5" spans="1:19" s="54" customFormat="1" ht="97.5" x14ac:dyDescent="0.25">
      <c r="A5" s="52"/>
      <c r="B5" s="53" t="s">
        <v>95</v>
      </c>
      <c r="D5" s="83" t="s">
        <v>96</v>
      </c>
      <c r="E5" s="46"/>
      <c r="F5" s="83" t="s">
        <v>97</v>
      </c>
      <c r="G5" s="46"/>
      <c r="H5" s="83" t="s">
        <v>98</v>
      </c>
      <c r="J5" s="47" t="s">
        <v>99</v>
      </c>
      <c r="K5" s="46"/>
      <c r="L5" s="47" t="s">
        <v>100</v>
      </c>
      <c r="M5" s="46"/>
      <c r="N5" s="47" t="s">
        <v>101</v>
      </c>
      <c r="O5" s="46"/>
      <c r="P5" s="47" t="s">
        <v>102</v>
      </c>
      <c r="Q5" s="46"/>
      <c r="R5" s="47" t="s">
        <v>103</v>
      </c>
      <c r="S5" s="46"/>
    </row>
    <row r="6" spans="1:19" s="39" customFormat="1" ht="19.5" x14ac:dyDescent="0.25">
      <c r="A6" s="57"/>
      <c r="B6" s="48"/>
      <c r="D6" s="48"/>
      <c r="F6" s="48"/>
      <c r="H6" s="48"/>
      <c r="J6" s="49"/>
      <c r="L6" s="49"/>
      <c r="N6" s="49"/>
      <c r="P6" s="49"/>
      <c r="R6" s="49"/>
    </row>
    <row r="7" spans="1:19" s="41" customFormat="1" ht="47.25" x14ac:dyDescent="0.25">
      <c r="A7" s="287" t="s">
        <v>117</v>
      </c>
      <c r="B7" s="58" t="s">
        <v>497</v>
      </c>
      <c r="D7" s="10" t="s">
        <v>350</v>
      </c>
      <c r="F7" s="59"/>
      <c r="H7" s="59"/>
      <c r="J7" s="50"/>
    </row>
    <row r="8" spans="1:19" s="39" customFormat="1" ht="19.5" x14ac:dyDescent="0.25">
      <c r="A8" s="57"/>
      <c r="B8" s="48"/>
      <c r="D8" s="48"/>
      <c r="F8" s="48"/>
      <c r="H8" s="48"/>
      <c r="J8" s="49"/>
      <c r="L8" s="49"/>
      <c r="N8" s="49"/>
      <c r="P8" s="49"/>
      <c r="R8" s="49"/>
    </row>
    <row r="9" spans="1:19" s="9" customFormat="1" ht="47.25" x14ac:dyDescent="0.25">
      <c r="A9" s="442" t="s">
        <v>498</v>
      </c>
      <c r="B9" s="55" t="s">
        <v>499</v>
      </c>
      <c r="D9" s="310" t="s">
        <v>281</v>
      </c>
      <c r="F9" s="10" t="str">
        <f>IF(D9=[2]Lists!$K$4,"&lt; Input URL to data source &gt;",IF(D9=[2]Lists!$K$5,"&lt; Reference section in EITI Report or URL &gt;",IF(D9=[2]Lists!$K$6,"&lt; Reference evidence of non-applicability &gt;","")))</f>
        <v>&lt; Reference evidence of non-applicability &gt;</v>
      </c>
      <c r="G9" s="39"/>
      <c r="H9" s="310" t="s">
        <v>756</v>
      </c>
      <c r="I9" s="39"/>
      <c r="J9" s="444"/>
      <c r="K9" s="39"/>
      <c r="L9" s="40"/>
      <c r="M9" s="39"/>
      <c r="N9" s="40"/>
      <c r="O9" s="39"/>
      <c r="P9" s="40"/>
      <c r="Q9" s="39"/>
      <c r="R9" s="40"/>
      <c r="S9" s="39"/>
    </row>
    <row r="10" spans="1:19" s="9" customFormat="1" ht="47.25" x14ac:dyDescent="0.25">
      <c r="A10" s="453"/>
      <c r="B10" s="60" t="s">
        <v>500</v>
      </c>
      <c r="D10" s="10" t="s">
        <v>77</v>
      </c>
      <c r="F10" s="10" t="s">
        <v>208</v>
      </c>
      <c r="G10" s="41"/>
      <c r="H10" s="10" t="s">
        <v>208</v>
      </c>
      <c r="I10" s="41"/>
      <c r="J10" s="445"/>
      <c r="K10" s="41"/>
      <c r="L10" s="40"/>
      <c r="M10" s="41"/>
      <c r="N10" s="40"/>
      <c r="O10" s="41"/>
      <c r="P10" s="40"/>
      <c r="Q10" s="41"/>
      <c r="R10" s="40"/>
      <c r="S10" s="41"/>
    </row>
    <row r="11" spans="1:19" s="9" customFormat="1" ht="78.75" x14ac:dyDescent="0.25">
      <c r="A11" s="453"/>
      <c r="B11" s="60" t="s">
        <v>501</v>
      </c>
      <c r="D11" s="10" t="s">
        <v>119</v>
      </c>
      <c r="F11" s="10"/>
      <c r="G11" s="41"/>
      <c r="H11" s="10"/>
      <c r="I11" s="41"/>
      <c r="J11" s="445"/>
      <c r="K11" s="41"/>
      <c r="L11" s="40"/>
      <c r="M11" s="41"/>
      <c r="N11" s="40"/>
      <c r="O11" s="41"/>
      <c r="P11" s="40"/>
      <c r="Q11" s="41"/>
      <c r="R11" s="40"/>
      <c r="S11" s="41"/>
    </row>
    <row r="12" spans="1:19" s="9" customFormat="1" ht="47.25" x14ac:dyDescent="0.25">
      <c r="A12" s="453"/>
      <c r="B12" s="60" t="s">
        <v>502</v>
      </c>
      <c r="D12" s="10" t="s">
        <v>119</v>
      </c>
      <c r="F12" s="10"/>
      <c r="G12" s="41"/>
      <c r="H12" s="10"/>
      <c r="I12" s="41"/>
      <c r="J12" s="445"/>
      <c r="K12" s="41"/>
      <c r="L12" s="40"/>
      <c r="M12" s="41"/>
      <c r="N12" s="40"/>
      <c r="O12" s="41"/>
      <c r="P12" s="40"/>
      <c r="Q12" s="41"/>
      <c r="R12" s="40"/>
      <c r="S12" s="41"/>
    </row>
    <row r="13" spans="1:19" s="9" customFormat="1" ht="69" customHeight="1" x14ac:dyDescent="0.25">
      <c r="A13" s="453"/>
      <c r="B13" s="60" t="s">
        <v>503</v>
      </c>
      <c r="D13" s="10" t="s">
        <v>119</v>
      </c>
      <c r="F13" s="10"/>
      <c r="G13" s="41"/>
      <c r="H13" s="10"/>
      <c r="I13" s="41"/>
      <c r="J13" s="446"/>
      <c r="K13" s="41"/>
      <c r="L13" s="40"/>
      <c r="M13" s="41"/>
      <c r="N13" s="40"/>
      <c r="O13" s="41"/>
      <c r="P13" s="40"/>
      <c r="Q13" s="41"/>
      <c r="R13" s="40"/>
      <c r="S13" s="41"/>
    </row>
    <row r="14" spans="1:19" s="238" customFormat="1" x14ac:dyDescent="0.3">
      <c r="A14" s="241"/>
    </row>
    <row r="15" spans="1:19" s="9" customFormat="1" ht="47.25" x14ac:dyDescent="0.25">
      <c r="A15" s="442" t="s">
        <v>504</v>
      </c>
      <c r="B15" s="55" t="s">
        <v>499</v>
      </c>
      <c r="D15" s="310" t="s">
        <v>281</v>
      </c>
      <c r="F15" s="10" t="str">
        <f>IF(D15=[2]Lists!$K$4,"&lt; Input URL to data source &gt;",IF(D15=[2]Lists!$K$5,"&lt; Reference section in EITI Report or URL &gt;",IF(D15=[2]Lists!$K$6,"&lt; Reference evidence of non-applicability &gt;","")))</f>
        <v>&lt; Reference evidence of non-applicability &gt;</v>
      </c>
      <c r="G15" s="39"/>
      <c r="H15" s="310" t="s">
        <v>756</v>
      </c>
      <c r="I15" s="39"/>
      <c r="J15" s="444"/>
      <c r="K15" s="39"/>
      <c r="L15" s="40"/>
      <c r="M15" s="39"/>
      <c r="N15" s="40"/>
      <c r="O15" s="39"/>
      <c r="P15" s="40"/>
      <c r="Q15" s="39"/>
      <c r="R15" s="40"/>
      <c r="S15" s="39"/>
    </row>
    <row r="16" spans="1:19" s="9" customFormat="1" ht="47.25" x14ac:dyDescent="0.25">
      <c r="A16" s="453"/>
      <c r="B16" s="60" t="s">
        <v>500</v>
      </c>
      <c r="D16" s="10" t="s">
        <v>77</v>
      </c>
      <c r="F16" s="10" t="s">
        <v>208</v>
      </c>
      <c r="G16" s="41"/>
      <c r="H16" s="10" t="s">
        <v>208</v>
      </c>
      <c r="I16" s="41"/>
      <c r="J16" s="445"/>
      <c r="K16" s="41"/>
      <c r="L16" s="40"/>
      <c r="M16" s="41"/>
      <c r="N16" s="40"/>
      <c r="O16" s="41"/>
      <c r="P16" s="40"/>
      <c r="Q16" s="41"/>
      <c r="R16" s="40"/>
      <c r="S16" s="41"/>
    </row>
    <row r="17" spans="1:19" s="9" customFormat="1" ht="78.75" x14ac:dyDescent="0.25">
      <c r="A17" s="453"/>
      <c r="B17" s="60" t="s">
        <v>501</v>
      </c>
      <c r="D17" s="10" t="s">
        <v>119</v>
      </c>
      <c r="F17" s="10"/>
      <c r="G17" s="41"/>
      <c r="H17" s="10"/>
      <c r="I17" s="41"/>
      <c r="J17" s="445"/>
      <c r="K17" s="41"/>
      <c r="L17" s="40"/>
      <c r="M17" s="41"/>
      <c r="N17" s="40"/>
      <c r="O17" s="41"/>
      <c r="P17" s="40"/>
      <c r="Q17" s="41"/>
      <c r="R17" s="40"/>
      <c r="S17" s="41"/>
    </row>
    <row r="18" spans="1:19" s="9" customFormat="1" ht="47.25" x14ac:dyDescent="0.25">
      <c r="A18" s="453"/>
      <c r="B18" s="60" t="s">
        <v>502</v>
      </c>
      <c r="D18" s="10" t="s">
        <v>119</v>
      </c>
      <c r="F18" s="10"/>
      <c r="G18" s="41"/>
      <c r="H18" s="10"/>
      <c r="I18" s="41"/>
      <c r="J18" s="445"/>
      <c r="K18" s="41"/>
      <c r="L18" s="40"/>
      <c r="M18" s="41"/>
      <c r="N18" s="40"/>
      <c r="O18" s="41"/>
      <c r="P18" s="40"/>
      <c r="Q18" s="41"/>
      <c r="R18" s="40"/>
      <c r="S18" s="41"/>
    </row>
    <row r="19" spans="1:19" s="11" customFormat="1" ht="69" customHeight="1" x14ac:dyDescent="0.25">
      <c r="A19" s="505"/>
      <c r="B19" s="61" t="s">
        <v>503</v>
      </c>
      <c r="D19" s="12" t="s">
        <v>119</v>
      </c>
      <c r="F19" s="12"/>
      <c r="G19" s="62"/>
      <c r="H19" s="12"/>
      <c r="I19" s="62"/>
      <c r="J19" s="446"/>
      <c r="K19" s="62"/>
      <c r="L19" s="42"/>
      <c r="M19" s="62"/>
      <c r="N19" s="42"/>
      <c r="O19" s="62"/>
      <c r="P19" s="42"/>
      <c r="Q19" s="62"/>
      <c r="R19" s="42"/>
      <c r="S19" s="62"/>
    </row>
  </sheetData>
  <mergeCells count="4">
    <mergeCell ref="A9:A13"/>
    <mergeCell ref="A15:A19"/>
    <mergeCell ref="J9:J13"/>
    <mergeCell ref="J15:J19"/>
  </mergeCells>
  <dataValidations count="1">
    <dataValidation type="list" showInputMessage="1" showErrorMessage="1" promptTitle="Reporting type" prompt="Please indicate which type of reporting, between:_x000a__x000a_Systematic disclosure_x000a_EITI reporting_x000a_Not available_x000a_Not applicable" sqref="D9 D15">
      <formula1>Reporting_options_list</formula1>
    </dataValidation>
  </dataValidations>
  <pageMargins left="0.7" right="0.7" top="0.75" bottom="0.75" header="0.3" footer="0.3"/>
  <pageSetup paperSize="8" orientation="landscape" horizontalDpi="1200"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S22"/>
  <sheetViews>
    <sheetView zoomScale="70" zoomScaleNormal="70" workbookViewId="0">
      <selection activeCell="F21" sqref="F21"/>
    </sheetView>
  </sheetViews>
  <sheetFormatPr defaultColWidth="10.5" defaultRowHeight="16.5" x14ac:dyDescent="0.3"/>
  <cols>
    <col min="1" max="1" width="22" style="240" customWidth="1"/>
    <col min="2" max="2" width="33.5" style="235" customWidth="1"/>
    <col min="3" max="3" width="3.375" style="235" customWidth="1"/>
    <col min="4" max="4" width="25" style="235" customWidth="1"/>
    <col min="5" max="5" width="3.375" style="235" customWidth="1"/>
    <col min="6" max="6" width="25" style="235" customWidth="1"/>
    <col min="7" max="7" width="3.375" style="235" customWidth="1"/>
    <col min="8" max="8" width="25" style="235" customWidth="1"/>
    <col min="9" max="9" width="3.375" style="235" customWidth="1"/>
    <col min="10" max="10" width="39.5" style="235" customWidth="1"/>
    <col min="11" max="11" width="3" style="235" customWidth="1"/>
    <col min="12" max="12" width="39.5" style="235" customWidth="1"/>
    <col min="13" max="13" width="3" style="235" customWidth="1"/>
    <col min="14" max="14" width="39.5" style="235" customWidth="1"/>
    <col min="15" max="15" width="3" style="235" customWidth="1"/>
    <col min="16" max="16" width="39.5" style="235" customWidth="1"/>
    <col min="17" max="17" width="3" style="235" customWidth="1"/>
    <col min="18" max="18" width="39.5" style="235" customWidth="1"/>
    <col min="19" max="19" width="3" style="235" customWidth="1"/>
    <col min="20" max="16384" width="10.5" style="235"/>
  </cols>
  <sheetData>
    <row r="1" spans="1:19" ht="27" x14ac:dyDescent="0.45">
      <c r="A1" s="234" t="s">
        <v>505</v>
      </c>
    </row>
    <row r="3" spans="1:19" s="41" customFormat="1" ht="110.25" x14ac:dyDescent="0.25">
      <c r="A3" s="287" t="s">
        <v>506</v>
      </c>
      <c r="B3" s="58" t="s">
        <v>507</v>
      </c>
      <c r="D3" s="10" t="s">
        <v>94</v>
      </c>
      <c r="F3" s="59"/>
      <c r="H3" s="59"/>
      <c r="J3" s="50"/>
      <c r="L3" s="40"/>
      <c r="N3" s="40"/>
      <c r="P3" s="40"/>
      <c r="R3" s="40"/>
    </row>
    <row r="4" spans="1:19" s="39" customFormat="1" ht="19.5" x14ac:dyDescent="0.25">
      <c r="A4" s="68"/>
      <c r="B4" s="48"/>
      <c r="D4" s="48"/>
      <c r="F4" s="48"/>
      <c r="H4" s="48"/>
      <c r="J4" s="49"/>
      <c r="L4" s="49"/>
      <c r="N4" s="49"/>
      <c r="P4" s="49"/>
      <c r="R4" s="49"/>
    </row>
    <row r="5" spans="1:19" s="54" customFormat="1" ht="97.5" x14ac:dyDescent="0.25">
      <c r="A5" s="67"/>
      <c r="B5" s="53" t="s">
        <v>95</v>
      </c>
      <c r="D5" s="83" t="s">
        <v>96</v>
      </c>
      <c r="E5" s="46"/>
      <c r="F5" s="83" t="s">
        <v>97</v>
      </c>
      <c r="G5" s="46"/>
      <c r="H5" s="83" t="s">
        <v>98</v>
      </c>
      <c r="J5" s="47" t="s">
        <v>99</v>
      </c>
      <c r="K5" s="46"/>
      <c r="L5" s="47" t="s">
        <v>100</v>
      </c>
      <c r="M5" s="46"/>
      <c r="N5" s="47" t="s">
        <v>101</v>
      </c>
      <c r="O5" s="46"/>
      <c r="P5" s="47" t="s">
        <v>102</v>
      </c>
      <c r="Q5" s="46"/>
      <c r="R5" s="47" t="s">
        <v>103</v>
      </c>
      <c r="S5" s="46"/>
    </row>
    <row r="6" spans="1:19" s="39" customFormat="1" ht="19.5" x14ac:dyDescent="0.25">
      <c r="A6" s="68"/>
      <c r="B6" s="48"/>
      <c r="D6" s="48"/>
      <c r="F6" s="48"/>
      <c r="H6" s="48"/>
      <c r="J6" s="49"/>
      <c r="L6" s="49"/>
      <c r="N6" s="49"/>
      <c r="P6" s="49"/>
      <c r="R6" s="49"/>
    </row>
    <row r="7" spans="1:19" s="9" customFormat="1" ht="47.25" x14ac:dyDescent="0.25">
      <c r="A7" s="410"/>
      <c r="B7" s="66" t="s">
        <v>508</v>
      </c>
      <c r="D7" s="382" t="s">
        <v>536</v>
      </c>
      <c r="F7" s="10" t="str">
        <f>IF(D7=[2]Lists!$K$4,"&lt; Input URL to data source &gt;",IF(D7=[2]Lists!$K$5,"&lt; Reference section in EITI Report or URL &gt;",IF(D7=[2]Lists!$K$6,"&lt; Reference evidence of non-applicability &gt;","")))</f>
        <v>&lt; Reference section in EITI Report or URL &gt;</v>
      </c>
      <c r="G7" s="39"/>
      <c r="H7" s="382" t="s">
        <v>757</v>
      </c>
      <c r="I7" s="404"/>
      <c r="J7" s="444"/>
      <c r="K7" s="39"/>
      <c r="L7" s="40"/>
      <c r="M7" s="39"/>
      <c r="N7" s="40"/>
      <c r="O7" s="39"/>
      <c r="P7" s="40"/>
      <c r="Q7" s="39"/>
      <c r="R7" s="40"/>
      <c r="S7" s="39"/>
    </row>
    <row r="8" spans="1:19" s="9" customFormat="1" ht="47.25" x14ac:dyDescent="0.25">
      <c r="A8" s="410"/>
      <c r="B8" s="55" t="s">
        <v>509</v>
      </c>
      <c r="D8" s="385">
        <f>(10.4*1000000000)/About!E45</f>
        <v>804810289.19000483</v>
      </c>
      <c r="F8" s="10" t="s">
        <v>208</v>
      </c>
      <c r="G8" s="41"/>
      <c r="H8" s="10" t="s">
        <v>208</v>
      </c>
      <c r="I8" s="405"/>
      <c r="J8" s="445"/>
      <c r="K8" s="41"/>
      <c r="L8" s="40"/>
      <c r="M8" s="41"/>
      <c r="N8" s="40"/>
      <c r="O8" s="41"/>
      <c r="P8" s="40"/>
      <c r="Q8" s="41"/>
      <c r="R8" s="40"/>
      <c r="S8" s="41"/>
    </row>
    <row r="9" spans="1:19" s="9" customFormat="1" ht="31.5" x14ac:dyDescent="0.25">
      <c r="A9" s="410"/>
      <c r="B9" s="20" t="s">
        <v>510</v>
      </c>
      <c r="D9" s="10" t="s">
        <v>569</v>
      </c>
      <c r="F9" s="10" t="s">
        <v>208</v>
      </c>
      <c r="G9" s="39"/>
      <c r="H9" s="10" t="s">
        <v>208</v>
      </c>
      <c r="I9" s="404"/>
      <c r="J9" s="445"/>
      <c r="K9" s="39"/>
      <c r="L9" s="40"/>
      <c r="M9" s="39"/>
      <c r="N9" s="40"/>
      <c r="O9" s="39"/>
      <c r="P9" s="40"/>
      <c r="Q9" s="39"/>
      <c r="R9" s="40"/>
      <c r="S9" s="39"/>
    </row>
    <row r="10" spans="1:19" s="9" customFormat="1" ht="15.75" x14ac:dyDescent="0.25">
      <c r="A10" s="410"/>
      <c r="B10" s="63" t="s">
        <v>511</v>
      </c>
      <c r="D10" s="400">
        <f>(105.2*1000000000)/About!E45</f>
        <v>8140965617.575819</v>
      </c>
      <c r="F10" s="10" t="s">
        <v>208</v>
      </c>
      <c r="G10" s="41"/>
      <c r="H10" s="10" t="s">
        <v>208</v>
      </c>
      <c r="I10" s="405"/>
      <c r="J10" s="445"/>
      <c r="K10" s="41"/>
      <c r="L10" s="40"/>
      <c r="M10" s="41"/>
      <c r="N10" s="40"/>
      <c r="O10" s="41"/>
      <c r="P10" s="40"/>
      <c r="Q10" s="41"/>
      <c r="R10" s="40"/>
      <c r="S10" s="41"/>
    </row>
    <row r="11" spans="1:19" s="9" customFormat="1" ht="19.5" x14ac:dyDescent="0.25">
      <c r="A11" s="410"/>
      <c r="B11" s="63" t="s">
        <v>512</v>
      </c>
      <c r="D11" s="385">
        <f>(20713.25 *1000000)/About!E45</f>
        <v>1602907377.169699</v>
      </c>
      <c r="F11" s="10" t="s">
        <v>208</v>
      </c>
      <c r="G11" s="39"/>
      <c r="H11" s="10" t="s">
        <v>208</v>
      </c>
      <c r="I11" s="404"/>
      <c r="J11" s="445"/>
      <c r="K11" s="39"/>
      <c r="L11" s="40"/>
      <c r="M11" s="39"/>
      <c r="N11" s="40"/>
      <c r="O11" s="39"/>
      <c r="P11" s="40"/>
      <c r="Q11" s="39"/>
      <c r="R11" s="40"/>
      <c r="S11" s="39"/>
    </row>
    <row r="12" spans="1:19" s="9" customFormat="1" x14ac:dyDescent="0.3">
      <c r="A12" s="410"/>
      <c r="B12" s="63" t="s">
        <v>513</v>
      </c>
      <c r="D12" s="385">
        <f>(74600*1000000)/About!E45</f>
        <v>5772966112.843689</v>
      </c>
      <c r="F12" s="10" t="s">
        <v>208</v>
      </c>
      <c r="G12" s="238"/>
      <c r="H12" s="10" t="s">
        <v>208</v>
      </c>
      <c r="I12" s="409"/>
      <c r="J12" s="445"/>
      <c r="K12" s="238"/>
      <c r="L12" s="40"/>
      <c r="M12" s="238"/>
      <c r="N12" s="40"/>
      <c r="O12" s="238"/>
      <c r="P12" s="40"/>
      <c r="Q12" s="238"/>
      <c r="R12" s="40"/>
      <c r="S12" s="238"/>
    </row>
    <row r="13" spans="1:19" s="9" customFormat="1" x14ac:dyDescent="0.3">
      <c r="A13" s="410"/>
      <c r="B13" s="63" t="s">
        <v>514</v>
      </c>
      <c r="D13" s="385">
        <f>5570.2*1000000</f>
        <v>5570200000</v>
      </c>
      <c r="F13" s="10" t="s">
        <v>208</v>
      </c>
      <c r="G13" s="238"/>
      <c r="H13" s="10" t="s">
        <v>208</v>
      </c>
      <c r="I13" s="409"/>
      <c r="J13" s="445"/>
      <c r="K13" s="238"/>
      <c r="L13" s="40"/>
      <c r="M13" s="238"/>
      <c r="N13" s="40"/>
      <c r="O13" s="238"/>
      <c r="P13" s="40"/>
      <c r="Q13" s="238"/>
      <c r="R13" s="40"/>
      <c r="S13" s="238"/>
    </row>
    <row r="14" spans="1:19" s="9" customFormat="1" x14ac:dyDescent="0.3">
      <c r="A14" s="410"/>
      <c r="B14" s="63" t="s">
        <v>515</v>
      </c>
      <c r="D14" s="385">
        <f>7228.1*1000000</f>
        <v>7228100000</v>
      </c>
      <c r="F14" s="10" t="s">
        <v>208</v>
      </c>
      <c r="G14" s="238"/>
      <c r="H14" s="10" t="s">
        <v>208</v>
      </c>
      <c r="I14" s="409"/>
      <c r="J14" s="445"/>
      <c r="K14" s="238"/>
      <c r="L14" s="40"/>
      <c r="M14" s="238"/>
      <c r="N14" s="40"/>
      <c r="O14" s="238"/>
      <c r="P14" s="40"/>
      <c r="Q14" s="238"/>
      <c r="R14" s="40"/>
      <c r="S14" s="238"/>
    </row>
    <row r="15" spans="1:19" s="9" customFormat="1" x14ac:dyDescent="0.3">
      <c r="A15" s="410"/>
      <c r="B15" s="63" t="s">
        <v>516</v>
      </c>
      <c r="D15" s="385">
        <v>62741</v>
      </c>
      <c r="F15" s="10" t="s">
        <v>517</v>
      </c>
      <c r="G15" s="238"/>
      <c r="H15" s="10" t="s">
        <v>517</v>
      </c>
      <c r="I15" s="409"/>
      <c r="J15" s="445"/>
      <c r="K15" s="238"/>
      <c r="L15" s="40"/>
      <c r="M15" s="238"/>
      <c r="N15" s="40"/>
      <c r="O15" s="238"/>
      <c r="P15" s="40"/>
      <c r="Q15" s="238"/>
      <c r="R15" s="40"/>
      <c r="S15" s="238"/>
    </row>
    <row r="16" spans="1:19" s="9" customFormat="1" x14ac:dyDescent="0.3">
      <c r="A16" s="410"/>
      <c r="B16" s="63" t="s">
        <v>518</v>
      </c>
      <c r="D16" s="385">
        <v>10462</v>
      </c>
      <c r="F16" s="10" t="s">
        <v>517</v>
      </c>
      <c r="G16" s="238"/>
      <c r="H16" s="10" t="s">
        <v>517</v>
      </c>
      <c r="I16" s="409"/>
      <c r="J16" s="445"/>
      <c r="K16" s="238"/>
      <c r="L16" s="40"/>
      <c r="M16" s="238"/>
      <c r="N16" s="40"/>
      <c r="O16" s="238"/>
      <c r="P16" s="40"/>
      <c r="Q16" s="238"/>
      <c r="R16" s="40"/>
      <c r="S16" s="238"/>
    </row>
    <row r="17" spans="1:19" s="9" customFormat="1" x14ac:dyDescent="0.3">
      <c r="A17" s="410"/>
      <c r="B17" s="63" t="s">
        <v>519</v>
      </c>
      <c r="D17" s="385">
        <v>73203</v>
      </c>
      <c r="F17" s="10" t="s">
        <v>517</v>
      </c>
      <c r="G17" s="238"/>
      <c r="H17" s="10" t="s">
        <v>517</v>
      </c>
      <c r="I17" s="409"/>
      <c r="J17" s="445"/>
      <c r="K17" s="238"/>
      <c r="L17" s="40"/>
      <c r="M17" s="238"/>
      <c r="N17" s="40"/>
      <c r="O17" s="238"/>
      <c r="P17" s="40"/>
      <c r="Q17" s="238"/>
      <c r="R17" s="40"/>
      <c r="S17" s="238"/>
    </row>
    <row r="18" spans="1:19" s="9" customFormat="1" x14ac:dyDescent="0.3">
      <c r="A18" s="410"/>
      <c r="B18" s="63" t="s">
        <v>520</v>
      </c>
      <c r="D18" s="385">
        <v>2995103</v>
      </c>
      <c r="F18" s="10" t="s">
        <v>517</v>
      </c>
      <c r="G18" s="238"/>
      <c r="H18" s="10" t="s">
        <v>517</v>
      </c>
      <c r="I18" s="409"/>
      <c r="J18" s="445"/>
      <c r="K18" s="238"/>
      <c r="L18" s="40"/>
      <c r="M18" s="238"/>
      <c r="N18" s="40"/>
      <c r="O18" s="238"/>
      <c r="P18" s="40"/>
      <c r="Q18" s="238"/>
      <c r="R18" s="40"/>
      <c r="S18" s="238"/>
    </row>
    <row r="19" spans="1:19" s="9" customFormat="1" x14ac:dyDescent="0.3">
      <c r="A19" s="410"/>
      <c r="B19" s="63" t="s">
        <v>521</v>
      </c>
      <c r="D19" s="10" t="s">
        <v>77</v>
      </c>
      <c r="F19" s="10" t="s">
        <v>208</v>
      </c>
      <c r="G19" s="238"/>
      <c r="H19" s="10" t="s">
        <v>208</v>
      </c>
      <c r="I19" s="409"/>
      <c r="J19" s="445"/>
      <c r="K19" s="238"/>
      <c r="L19" s="40"/>
      <c r="M19" s="238"/>
      <c r="N19" s="40"/>
      <c r="O19" s="238"/>
      <c r="P19" s="40"/>
      <c r="Q19" s="238"/>
      <c r="R19" s="40"/>
      <c r="S19" s="238"/>
    </row>
    <row r="20" spans="1:19" s="9" customFormat="1" x14ac:dyDescent="0.3">
      <c r="A20" s="410"/>
      <c r="B20" s="63" t="s">
        <v>522</v>
      </c>
      <c r="D20" s="10" t="s">
        <v>77</v>
      </c>
      <c r="F20" s="10" t="s">
        <v>208</v>
      </c>
      <c r="G20" s="238"/>
      <c r="H20" s="10" t="s">
        <v>208</v>
      </c>
      <c r="I20" s="409"/>
      <c r="J20" s="445"/>
      <c r="K20" s="238"/>
      <c r="L20" s="40"/>
      <c r="M20" s="238"/>
      <c r="N20" s="40"/>
      <c r="O20" s="238"/>
      <c r="P20" s="40"/>
      <c r="Q20" s="238"/>
      <c r="R20" s="40"/>
      <c r="S20" s="238"/>
    </row>
    <row r="21" spans="1:19" s="9" customFormat="1" ht="63" x14ac:dyDescent="0.25">
      <c r="A21" s="410"/>
      <c r="B21" s="66" t="s">
        <v>523</v>
      </c>
      <c r="D21" s="376" t="s">
        <v>776</v>
      </c>
      <c r="F21" s="315" t="s">
        <v>542</v>
      </c>
      <c r="G21" s="39"/>
      <c r="H21" s="10" t="str">
        <f>IF(F21=[2]Lists!$K$4,"&lt; Input URL to data source &gt;",IF(F21=[2]Lists!$K$5,"&lt; Reference section in EITI Report or URL &gt;",IF(F21=[2]Lists!$K$6,"&lt; Reference evidence of non-applicability &gt;","")))</f>
        <v/>
      </c>
      <c r="I21" s="404"/>
      <c r="J21" s="446"/>
      <c r="K21" s="39"/>
      <c r="L21" s="40"/>
      <c r="M21" s="39"/>
      <c r="N21" s="40"/>
      <c r="O21" s="39"/>
      <c r="P21" s="40"/>
      <c r="Q21" s="39"/>
      <c r="R21" s="40"/>
      <c r="S21" s="39"/>
    </row>
    <row r="22" spans="1:19" s="237" customFormat="1" x14ac:dyDescent="0.3">
      <c r="A22" s="239"/>
    </row>
  </sheetData>
  <mergeCells count="1">
    <mergeCell ref="J7:J21"/>
  </mergeCells>
  <dataValidations count="6">
    <dataValidation type="list" showInputMessage="1" showErrorMessage="1" promptTitle="Reporting type" prompt="Please indicate which type of reporting, between:_x000a__x000a_Systematic disclosure_x000a_EITI reporting_x000a_Not available_x000a_Not applicable" sqref="D7">
      <formula1>Reporting_options_list</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Government Revenues - Extractive" prompt="This refers to government revenues from extractives, including non-reconciled revenues._x000a__x000a_Please input only numbers in this cell. If other information is required, include this in comment section" sqref="D8 D11:D12">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Exports - extractives" prompt="This refers to extractives share in total exports of a country, in absolute numbers._x000a__x000a_Please input only numbers in this cell. If other information is required, include this in comment section" sqref="D13:D14">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Male employment" prompt="Employment refers to the absolute number representing total male employment in the sector._x000a__x000a_Please input only numbers in this cell. If other information is required, include this in comment section" sqref="D15">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Female employment" prompt="Employment refers to the absolute number representing total female employment in the sector._x000a__x000a_Please input only numbers in this cell. If other information is required, include this in comment section" sqref="D16">
      <formula1>2</formula1>
    </dataValidation>
    <dataValidation type="decimal" errorStyle="warning" operator="greaterThan" allowBlank="1" showInputMessage="1" showErrorMessage="1" errorTitle="Non-number value detected" error="Only input numbers in this cell. _x000a__x000a_If additional information is appropriate, please include in appropriate columns on the right." promptTitle="Extractives employment" prompt="Employment refers to the absolute number representing extractives' share of formal employment._x000a__x000a_Please input only numbers in this cell. If other information is required, include this in comment section." sqref="D17:D18">
      <formula1>2</formula1>
    </dataValidation>
  </dataValidations>
  <hyperlinks>
    <hyperlink ref="B8" r:id="rId1"/>
    <hyperlink ref="F21" r:id="rId2"/>
  </hyperlinks>
  <pageMargins left="0.7" right="0.7" top="0.75" bottom="0.75" header="0.3" footer="0.3"/>
  <pageSetup paperSize="8" orientation="landscape" horizontalDpi="1200" verticalDpi="120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23"/>
  <sheetViews>
    <sheetView zoomScale="75" zoomScaleNormal="75" zoomScalePageLayoutView="80" workbookViewId="0">
      <selection activeCell="H17" sqref="H17"/>
    </sheetView>
  </sheetViews>
  <sheetFormatPr defaultColWidth="10.5" defaultRowHeight="16.5" x14ac:dyDescent="0.3"/>
  <cols>
    <col min="1" max="1" width="14" style="240" customWidth="1"/>
    <col min="2" max="2" width="48" style="235" customWidth="1"/>
    <col min="3" max="3" width="3" style="235" customWidth="1"/>
    <col min="4" max="4" width="28.375" style="235" customWidth="1"/>
    <col min="5" max="5" width="3" style="235" customWidth="1"/>
    <col min="6" max="6" width="35.875" style="235" customWidth="1"/>
    <col min="7" max="7" width="3" style="235" customWidth="1"/>
    <col min="8" max="8" width="35.875" style="235" customWidth="1"/>
    <col min="9" max="9" width="3" style="235" customWidth="1"/>
    <col min="10" max="10" width="39" style="235" customWidth="1"/>
    <col min="11" max="11" width="3" style="235" customWidth="1"/>
    <col min="12" max="12" width="39.5" style="235" customWidth="1"/>
    <col min="13" max="13" width="3" style="235" customWidth="1"/>
    <col min="14" max="14" width="39.5" style="235" customWidth="1"/>
    <col min="15" max="15" width="3" style="235" customWidth="1"/>
    <col min="16" max="16" width="39.5" style="235" customWidth="1"/>
    <col min="17" max="17" width="3" style="235" customWidth="1"/>
    <col min="18" max="18" width="39.5" style="235" customWidth="1"/>
    <col min="19" max="19" width="3" style="235" customWidth="1"/>
    <col min="20" max="16384" width="10.5" style="235"/>
  </cols>
  <sheetData>
    <row r="1" spans="1:19" ht="27" x14ac:dyDescent="0.45">
      <c r="A1" s="255" t="s">
        <v>91</v>
      </c>
    </row>
    <row r="3" spans="1:19" s="41" customFormat="1" ht="94.5" x14ac:dyDescent="0.25">
      <c r="A3" s="287" t="s">
        <v>92</v>
      </c>
      <c r="B3" s="58" t="s">
        <v>93</v>
      </c>
      <c r="D3" s="10" t="s">
        <v>94</v>
      </c>
      <c r="F3" s="59"/>
      <c r="H3" s="59"/>
      <c r="J3" s="50"/>
      <c r="L3" s="40"/>
      <c r="N3" s="40"/>
      <c r="P3" s="40"/>
      <c r="R3" s="40"/>
    </row>
    <row r="4" spans="1:19" s="41" customFormat="1" ht="15.75" x14ac:dyDescent="0.25">
      <c r="A4" s="287"/>
      <c r="B4" s="58"/>
      <c r="D4" s="81"/>
      <c r="F4" s="81"/>
      <c r="H4" s="81"/>
      <c r="J4" s="9"/>
      <c r="L4" s="9"/>
      <c r="N4" s="9"/>
      <c r="P4" s="9"/>
      <c r="R4" s="9"/>
    </row>
    <row r="5" spans="1:19" s="54" customFormat="1" ht="97.35" customHeight="1" x14ac:dyDescent="0.25">
      <c r="A5" s="67"/>
      <c r="B5" s="53" t="s">
        <v>95</v>
      </c>
      <c r="D5" s="83" t="s">
        <v>96</v>
      </c>
      <c r="E5" s="46"/>
      <c r="F5" s="83" t="s">
        <v>97</v>
      </c>
      <c r="G5" s="46"/>
      <c r="H5" s="83" t="s">
        <v>98</v>
      </c>
      <c r="J5" s="47" t="s">
        <v>99</v>
      </c>
      <c r="K5" s="46"/>
      <c r="L5" s="47" t="s">
        <v>100</v>
      </c>
      <c r="M5" s="46"/>
      <c r="N5" s="47" t="s">
        <v>101</v>
      </c>
      <c r="O5" s="46"/>
      <c r="P5" s="47" t="s">
        <v>102</v>
      </c>
      <c r="Q5" s="46"/>
      <c r="R5" s="47" t="s">
        <v>103</v>
      </c>
      <c r="S5" s="46"/>
    </row>
    <row r="6" spans="1:19" s="39" customFormat="1" ht="19.5" x14ac:dyDescent="0.25">
      <c r="A6" s="68"/>
      <c r="B6" s="48"/>
      <c r="D6" s="48"/>
      <c r="F6" s="48"/>
      <c r="H6" s="48"/>
      <c r="J6" s="49"/>
      <c r="L6" s="49"/>
      <c r="N6" s="49"/>
      <c r="P6" s="49"/>
      <c r="R6" s="49"/>
    </row>
    <row r="7" spans="1:19" s="9" customFormat="1" ht="15.75" x14ac:dyDescent="0.25">
      <c r="A7" s="442" t="s">
        <v>104</v>
      </c>
      <c r="B7" s="63" t="s">
        <v>105</v>
      </c>
      <c r="D7" s="27"/>
      <c r="F7" s="27"/>
      <c r="H7" s="27"/>
      <c r="K7" s="18"/>
      <c r="L7" s="18"/>
      <c r="M7" s="18"/>
      <c r="N7" s="18"/>
      <c r="O7" s="18"/>
      <c r="P7" s="18"/>
      <c r="Q7" s="18"/>
      <c r="R7" s="18"/>
      <c r="S7" s="18"/>
    </row>
    <row r="8" spans="1:19" s="9" customFormat="1" ht="31.5" x14ac:dyDescent="0.25">
      <c r="A8" s="443"/>
      <c r="B8" s="64" t="s">
        <v>106</v>
      </c>
      <c r="D8" s="314" t="s">
        <v>536</v>
      </c>
      <c r="F8" s="89" t="s">
        <v>64</v>
      </c>
      <c r="G8" s="90"/>
      <c r="H8" s="314" t="s">
        <v>713</v>
      </c>
      <c r="J8" s="444"/>
      <c r="K8" s="39"/>
      <c r="L8" s="40"/>
      <c r="M8" s="39"/>
      <c r="N8" s="40"/>
      <c r="O8" s="39"/>
      <c r="P8" s="40"/>
      <c r="Q8" s="39"/>
      <c r="R8" s="40"/>
      <c r="S8" s="39"/>
    </row>
    <row r="9" spans="1:19" s="9" customFormat="1" ht="31.5" x14ac:dyDescent="0.25">
      <c r="A9" s="443"/>
      <c r="B9" s="64" t="s">
        <v>108</v>
      </c>
      <c r="D9" s="314" t="s">
        <v>536</v>
      </c>
      <c r="F9" s="89" t="s">
        <v>64</v>
      </c>
      <c r="H9" s="314" t="s">
        <v>713</v>
      </c>
      <c r="J9" s="445"/>
      <c r="K9" s="41"/>
      <c r="L9" s="40"/>
      <c r="M9" s="41"/>
      <c r="N9" s="40"/>
      <c r="O9" s="41"/>
      <c r="P9" s="40"/>
      <c r="Q9" s="41"/>
      <c r="R9" s="40"/>
      <c r="S9" s="41"/>
    </row>
    <row r="10" spans="1:19" s="9" customFormat="1" ht="31.5" x14ac:dyDescent="0.25">
      <c r="A10" s="443"/>
      <c r="B10" s="64" t="s">
        <v>109</v>
      </c>
      <c r="D10" s="314" t="s">
        <v>536</v>
      </c>
      <c r="F10" s="89" t="s">
        <v>64</v>
      </c>
      <c r="H10" s="314" t="s">
        <v>713</v>
      </c>
      <c r="J10" s="445"/>
      <c r="K10" s="39"/>
      <c r="L10" s="40"/>
      <c r="M10" s="39"/>
      <c r="N10" s="40"/>
      <c r="O10" s="39"/>
      <c r="P10" s="40"/>
      <c r="Q10" s="39"/>
      <c r="R10" s="40"/>
      <c r="S10" s="39"/>
    </row>
    <row r="11" spans="1:19" s="9" customFormat="1" ht="31.5" x14ac:dyDescent="0.25">
      <c r="A11" s="443"/>
      <c r="B11" s="64" t="s">
        <v>110</v>
      </c>
      <c r="D11" s="314" t="s">
        <v>536</v>
      </c>
      <c r="F11" s="89" t="s">
        <v>64</v>
      </c>
      <c r="H11" s="314" t="s">
        <v>713</v>
      </c>
      <c r="J11" s="445"/>
      <c r="K11" s="18"/>
      <c r="L11" s="40"/>
      <c r="M11" s="18"/>
      <c r="N11" s="40"/>
      <c r="O11" s="18"/>
      <c r="P11" s="40"/>
      <c r="Q11" s="18"/>
      <c r="R11" s="40"/>
      <c r="S11" s="18"/>
    </row>
    <row r="12" spans="1:19" s="238" customFormat="1" ht="31.5" x14ac:dyDescent="0.3">
      <c r="A12" s="443"/>
      <c r="B12" s="64" t="s">
        <v>111</v>
      </c>
      <c r="D12" s="314" t="s">
        <v>536</v>
      </c>
      <c r="E12" s="9"/>
      <c r="F12" s="89" t="s">
        <v>64</v>
      </c>
      <c r="H12" s="314" t="s">
        <v>713</v>
      </c>
      <c r="I12" s="9"/>
      <c r="J12" s="445"/>
      <c r="K12" s="18"/>
      <c r="L12" s="40"/>
      <c r="M12" s="18"/>
      <c r="N12" s="40"/>
      <c r="O12" s="18"/>
      <c r="P12" s="40"/>
      <c r="Q12" s="18"/>
      <c r="R12" s="40"/>
      <c r="S12" s="18"/>
    </row>
    <row r="13" spans="1:19" s="238" customFormat="1" ht="31.5" x14ac:dyDescent="0.3">
      <c r="A13" s="443"/>
      <c r="B13" s="64" t="s">
        <v>112</v>
      </c>
      <c r="D13" s="314" t="s">
        <v>536</v>
      </c>
      <c r="E13" s="9"/>
      <c r="F13" s="89" t="s">
        <v>64</v>
      </c>
      <c r="H13" s="314" t="s">
        <v>713</v>
      </c>
      <c r="I13" s="9"/>
      <c r="J13" s="446"/>
      <c r="K13" s="18"/>
      <c r="L13" s="40"/>
      <c r="M13" s="18"/>
      <c r="N13" s="40"/>
      <c r="O13" s="18"/>
      <c r="P13" s="40"/>
      <c r="Q13" s="18"/>
      <c r="R13" s="40"/>
      <c r="S13" s="18"/>
    </row>
    <row r="14" spans="1:19" s="238" customFormat="1" ht="15.95" customHeight="1" x14ac:dyDescent="0.3">
      <c r="A14" s="243"/>
      <c r="B14" s="64"/>
      <c r="L14" s="9"/>
      <c r="M14" s="257"/>
      <c r="N14" s="9"/>
      <c r="O14" s="257"/>
      <c r="P14" s="9"/>
      <c r="Q14" s="257"/>
      <c r="R14" s="9"/>
    </row>
    <row r="15" spans="1:19" s="238" customFormat="1" x14ac:dyDescent="0.3">
      <c r="A15" s="442" t="s">
        <v>113</v>
      </c>
      <c r="B15" s="63" t="s">
        <v>105</v>
      </c>
      <c r="C15" s="9"/>
      <c r="D15" s="27"/>
      <c r="E15" s="9"/>
      <c r="F15" s="27"/>
      <c r="G15" s="9"/>
      <c r="H15" s="27"/>
      <c r="I15" s="9"/>
      <c r="J15" s="9"/>
      <c r="L15" s="9"/>
      <c r="M15" s="257"/>
      <c r="N15" s="9"/>
      <c r="O15" s="257"/>
      <c r="P15" s="9"/>
      <c r="Q15" s="257"/>
      <c r="R15" s="9"/>
    </row>
    <row r="16" spans="1:19" s="238" customFormat="1" ht="31.5" x14ac:dyDescent="0.3">
      <c r="A16" s="443"/>
      <c r="B16" s="64" t="s">
        <v>106</v>
      </c>
      <c r="C16" s="9"/>
      <c r="D16" s="314" t="s">
        <v>536</v>
      </c>
      <c r="E16" s="9"/>
      <c r="F16" s="89" t="s">
        <v>64</v>
      </c>
      <c r="G16" s="9"/>
      <c r="H16" s="314" t="s">
        <v>714</v>
      </c>
      <c r="I16" s="9"/>
      <c r="J16" s="444"/>
      <c r="L16" s="40"/>
      <c r="N16" s="40"/>
      <c r="P16" s="40"/>
      <c r="R16" s="40"/>
    </row>
    <row r="17" spans="1:18" s="238" customFormat="1" ht="31.5" x14ac:dyDescent="0.3">
      <c r="A17" s="443"/>
      <c r="B17" s="64" t="s">
        <v>108</v>
      </c>
      <c r="C17" s="9"/>
      <c r="D17" s="314" t="s">
        <v>536</v>
      </c>
      <c r="E17" s="9"/>
      <c r="F17" s="89" t="s">
        <v>64</v>
      </c>
      <c r="G17" s="9"/>
      <c r="H17" s="314" t="s">
        <v>714</v>
      </c>
      <c r="I17" s="9"/>
      <c r="J17" s="445"/>
      <c r="L17" s="40"/>
      <c r="N17" s="40"/>
      <c r="P17" s="40"/>
      <c r="R17" s="40"/>
    </row>
    <row r="18" spans="1:18" s="238" customFormat="1" ht="31.5" x14ac:dyDescent="0.3">
      <c r="A18" s="443"/>
      <c r="B18" s="64" t="s">
        <v>109</v>
      </c>
      <c r="C18" s="9"/>
      <c r="D18" s="314" t="s">
        <v>536</v>
      </c>
      <c r="E18" s="9"/>
      <c r="F18" s="89" t="s">
        <v>64</v>
      </c>
      <c r="G18" s="9"/>
      <c r="H18" s="314" t="s">
        <v>714</v>
      </c>
      <c r="I18" s="9"/>
      <c r="J18" s="445"/>
      <c r="L18" s="40"/>
      <c r="N18" s="40"/>
      <c r="P18" s="40"/>
      <c r="R18" s="40"/>
    </row>
    <row r="19" spans="1:18" s="238" customFormat="1" ht="31.5" x14ac:dyDescent="0.3">
      <c r="A19" s="443"/>
      <c r="B19" s="64" t="s">
        <v>110</v>
      </c>
      <c r="C19" s="9"/>
      <c r="D19" s="314" t="s">
        <v>536</v>
      </c>
      <c r="E19" s="9"/>
      <c r="F19" s="89" t="s">
        <v>64</v>
      </c>
      <c r="G19" s="9"/>
      <c r="H19" s="314" t="s">
        <v>714</v>
      </c>
      <c r="I19" s="9"/>
      <c r="J19" s="445"/>
      <c r="L19" s="40"/>
      <c r="N19" s="40"/>
      <c r="P19" s="40"/>
      <c r="R19" s="40"/>
    </row>
    <row r="20" spans="1:18" s="238" customFormat="1" ht="31.5" x14ac:dyDescent="0.3">
      <c r="A20" s="443"/>
      <c r="B20" s="64" t="s">
        <v>111</v>
      </c>
      <c r="D20" s="314" t="s">
        <v>536</v>
      </c>
      <c r="E20" s="9"/>
      <c r="F20" s="89" t="s">
        <v>64</v>
      </c>
      <c r="H20" s="314" t="s">
        <v>714</v>
      </c>
      <c r="I20" s="9"/>
      <c r="J20" s="445"/>
      <c r="L20" s="40"/>
      <c r="N20" s="40"/>
      <c r="P20" s="40"/>
      <c r="R20" s="40"/>
    </row>
    <row r="21" spans="1:18" s="238" customFormat="1" ht="31.5" x14ac:dyDescent="0.3">
      <c r="A21" s="443"/>
      <c r="B21" s="64" t="s">
        <v>112</v>
      </c>
      <c r="D21" s="314" t="s">
        <v>536</v>
      </c>
      <c r="E21" s="9"/>
      <c r="F21" s="89" t="s">
        <v>64</v>
      </c>
      <c r="H21" s="314" t="s">
        <v>714</v>
      </c>
      <c r="I21" s="9"/>
      <c r="J21" s="446"/>
      <c r="L21" s="40"/>
      <c r="N21" s="40"/>
      <c r="P21" s="40"/>
      <c r="R21" s="40"/>
    </row>
    <row r="22" spans="1:18" s="238" customFormat="1" x14ac:dyDescent="0.3">
      <c r="A22" s="243"/>
    </row>
    <row r="23" spans="1:18" s="237" customFormat="1" x14ac:dyDescent="0.3">
      <c r="A23" s="239"/>
    </row>
  </sheetData>
  <mergeCells count="4">
    <mergeCell ref="A7:A13"/>
    <mergeCell ref="A15:A21"/>
    <mergeCell ref="J8:J13"/>
    <mergeCell ref="J16:J21"/>
  </mergeCells>
  <dataValidations count="1">
    <dataValidation type="list" showInputMessage="1" showErrorMessage="1" promptTitle="Reporting type" prompt="Please indicate which type of reporting, between:_x000a__x000a_Systematic disclosure_x000a_EITI reporting_x000a_Not available_x000a_Not applicable" sqref="D8:D13 D16:D21">
      <formula1>Reporting_options_list</formula1>
    </dataValidation>
  </dataValidations>
  <pageMargins left="0.70866141732283505" right="0.70866141732283505" top="0.74803149606299202" bottom="0.74803149606299202" header="0.31496062992126" footer="0.31496062992126"/>
  <pageSetup paperSize="8" orientation="landscape" horizontalDpi="1200" verticalDpi="12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S13"/>
  <sheetViews>
    <sheetView zoomScale="70" zoomScaleNormal="70" workbookViewId="0">
      <selection activeCell="F7" sqref="F7"/>
    </sheetView>
  </sheetViews>
  <sheetFormatPr defaultColWidth="10.5" defaultRowHeight="16.5" x14ac:dyDescent="0.3"/>
  <cols>
    <col min="1" max="1" width="14.375" style="235" customWidth="1"/>
    <col min="2" max="2" width="42.375" style="235" customWidth="1"/>
    <col min="3" max="3" width="3" style="235" customWidth="1"/>
    <col min="4" max="4" width="24" style="235" customWidth="1"/>
    <col min="5" max="5" width="3" style="235" customWidth="1"/>
    <col min="6" max="6" width="22.375" style="235" customWidth="1"/>
    <col min="7" max="7" width="3" style="235" customWidth="1"/>
    <col min="8" max="8" width="22.375" style="235" customWidth="1"/>
    <col min="9" max="9" width="3" style="235" customWidth="1"/>
    <col min="10" max="10" width="39.5" style="235" customWidth="1"/>
    <col min="11" max="11" width="3" style="235" customWidth="1"/>
    <col min="12" max="12" width="39.5" style="235" customWidth="1"/>
    <col min="13" max="13" width="3" style="235" customWidth="1"/>
    <col min="14" max="14" width="39.5" style="235" customWidth="1"/>
    <col min="15" max="15" width="3" style="235" customWidth="1"/>
    <col min="16" max="16" width="39.5" style="235" customWidth="1"/>
    <col min="17" max="17" width="3" style="235" customWidth="1"/>
    <col min="18" max="18" width="39.5" style="235" customWidth="1"/>
    <col min="19" max="19" width="3" style="235" customWidth="1"/>
    <col min="20" max="16384" width="10.5" style="235"/>
  </cols>
  <sheetData>
    <row r="1" spans="1:19" ht="27" x14ac:dyDescent="0.45">
      <c r="A1" s="234" t="s">
        <v>524</v>
      </c>
    </row>
    <row r="3" spans="1:19" s="41" customFormat="1" ht="126" x14ac:dyDescent="0.25">
      <c r="A3" s="287" t="s">
        <v>525</v>
      </c>
      <c r="B3" s="58" t="s">
        <v>526</v>
      </c>
      <c r="D3" s="10" t="s">
        <v>94</v>
      </c>
      <c r="F3" s="59"/>
      <c r="H3" s="59"/>
      <c r="J3" s="50"/>
      <c r="L3" s="40"/>
      <c r="N3" s="40"/>
      <c r="P3" s="40"/>
      <c r="R3" s="40"/>
    </row>
    <row r="4" spans="1:19" s="39" customFormat="1" ht="19.5" x14ac:dyDescent="0.25">
      <c r="A4" s="57"/>
      <c r="B4" s="48"/>
      <c r="D4" s="48"/>
      <c r="F4" s="48"/>
      <c r="H4" s="48"/>
      <c r="J4" s="49"/>
      <c r="L4" s="49"/>
    </row>
    <row r="5" spans="1:19" s="54" customFormat="1" ht="97.5" x14ac:dyDescent="0.25">
      <c r="A5" s="52"/>
      <c r="B5" s="53" t="s">
        <v>95</v>
      </c>
      <c r="D5" s="83" t="s">
        <v>96</v>
      </c>
      <c r="E5" s="46"/>
      <c r="F5" s="83" t="s">
        <v>97</v>
      </c>
      <c r="G5" s="46"/>
      <c r="H5" s="83" t="s">
        <v>98</v>
      </c>
      <c r="J5" s="47" t="s">
        <v>99</v>
      </c>
      <c r="K5" s="46"/>
      <c r="L5" s="47" t="s">
        <v>100</v>
      </c>
      <c r="M5" s="46"/>
      <c r="N5" s="47" t="s">
        <v>101</v>
      </c>
      <c r="O5" s="46"/>
      <c r="P5" s="47" t="s">
        <v>102</v>
      </c>
      <c r="Q5" s="46"/>
      <c r="R5" s="47" t="s">
        <v>103</v>
      </c>
      <c r="S5" s="46"/>
    </row>
    <row r="6" spans="1:19" s="39" customFormat="1" ht="19.5" x14ac:dyDescent="0.25">
      <c r="A6" s="57"/>
      <c r="B6" s="48"/>
      <c r="D6" s="48"/>
      <c r="F6" s="48"/>
      <c r="H6" s="48"/>
      <c r="J6" s="49"/>
      <c r="L6" s="49"/>
      <c r="N6" s="49"/>
      <c r="P6" s="49"/>
      <c r="R6" s="49"/>
    </row>
    <row r="7" spans="1:19" s="41" customFormat="1" ht="47.25" x14ac:dyDescent="0.25">
      <c r="A7" s="287" t="s">
        <v>117</v>
      </c>
      <c r="B7" s="58" t="s">
        <v>527</v>
      </c>
      <c r="D7" s="10" t="s">
        <v>62</v>
      </c>
      <c r="F7" s="59"/>
      <c r="H7" s="59"/>
      <c r="J7" s="50"/>
      <c r="L7" s="40"/>
      <c r="M7" s="39"/>
      <c r="N7" s="40"/>
      <c r="O7" s="39"/>
      <c r="P7" s="40"/>
      <c r="Q7" s="39"/>
      <c r="R7" s="40"/>
    </row>
    <row r="8" spans="1:19" s="39" customFormat="1" ht="19.5" x14ac:dyDescent="0.25">
      <c r="A8" s="57"/>
      <c r="B8" s="48"/>
      <c r="D8" s="48"/>
      <c r="F8" s="48"/>
      <c r="H8" s="48"/>
      <c r="J8" s="49"/>
      <c r="L8" s="49"/>
      <c r="N8" s="49"/>
      <c r="P8" s="49"/>
      <c r="R8" s="49"/>
    </row>
    <row r="9" spans="1:19" s="9" customFormat="1" ht="19.5" x14ac:dyDescent="0.25">
      <c r="B9" s="63" t="s">
        <v>105</v>
      </c>
      <c r="D9" s="27"/>
      <c r="F9" s="27"/>
      <c r="G9" s="39"/>
      <c r="H9" s="27"/>
      <c r="I9" s="404"/>
      <c r="K9" s="39"/>
      <c r="M9" s="39"/>
      <c r="O9" s="39"/>
      <c r="Q9" s="39"/>
      <c r="S9" s="39"/>
    </row>
    <row r="10" spans="1:19" s="9" customFormat="1" ht="47.25" x14ac:dyDescent="0.25">
      <c r="B10" s="22" t="s">
        <v>528</v>
      </c>
      <c r="D10" s="382" t="s">
        <v>536</v>
      </c>
      <c r="F10" s="10" t="str">
        <f>IF(D10=[2]Lists!$K$4,"&lt; Input URL to data source &gt;",IF(D10=[2]Lists!$K$5,"&lt; Reference section in EITI Report or URL &gt;",IF(D10=[2]Lists!$K$6,"&lt; Reference evidence of non-applicability &gt;","")))</f>
        <v>&lt; Reference section in EITI Report or URL &gt;</v>
      </c>
      <c r="G10" s="41"/>
      <c r="H10" s="382" t="s">
        <v>755</v>
      </c>
      <c r="I10" s="405"/>
      <c r="J10" s="444"/>
      <c r="K10" s="41"/>
      <c r="L10" s="40"/>
      <c r="M10" s="41"/>
      <c r="N10" s="40"/>
      <c r="O10" s="41"/>
      <c r="P10" s="40"/>
      <c r="Q10" s="41"/>
      <c r="R10" s="40"/>
      <c r="S10" s="41"/>
    </row>
    <row r="11" spans="1:19" s="9" customFormat="1" ht="63" x14ac:dyDescent="0.25">
      <c r="B11" s="22" t="s">
        <v>529</v>
      </c>
      <c r="D11" s="382" t="s">
        <v>569</v>
      </c>
      <c r="F11" s="10" t="str">
        <f>IF(D11=[2]Lists!$K$4,"&lt; Input URL to data source &gt;",IF(D11=[2]Lists!$K$5,"&lt; Reference section in EITI Report or URL &gt;",IF(D11=[2]Lists!$K$6,"&lt; Reference evidence of non-applicability &gt;","")))</f>
        <v/>
      </c>
      <c r="G11" s="39"/>
      <c r="H11" s="382" t="s">
        <v>755</v>
      </c>
      <c r="I11" s="404"/>
      <c r="J11" s="445"/>
      <c r="K11" s="39"/>
      <c r="L11" s="40"/>
      <c r="M11" s="39"/>
      <c r="N11" s="40"/>
      <c r="O11" s="39"/>
      <c r="P11" s="40"/>
      <c r="Q11" s="39"/>
      <c r="R11" s="40"/>
      <c r="S11" s="39"/>
    </row>
    <row r="12" spans="1:19" s="9" customFormat="1" ht="47.25" x14ac:dyDescent="0.25">
      <c r="B12" s="22" t="s">
        <v>530</v>
      </c>
      <c r="D12" s="382" t="s">
        <v>536</v>
      </c>
      <c r="F12" s="10" t="str">
        <f>IF(D12=[2]Lists!$K$4,"&lt; Input URL to data source &gt;",IF(D12=[2]Lists!$K$5,"&lt; Reference section in EITI Report or URL &gt;",IF(D12=[2]Lists!$K$6,"&lt; Reference evidence of non-applicability &gt;","")))</f>
        <v>&lt; Reference section in EITI Report or URL &gt;</v>
      </c>
      <c r="G12" s="41"/>
      <c r="H12" s="382" t="s">
        <v>755</v>
      </c>
      <c r="I12" s="405"/>
      <c r="J12" s="446"/>
      <c r="K12" s="41"/>
      <c r="L12" s="40"/>
      <c r="M12" s="41"/>
      <c r="N12" s="40"/>
      <c r="O12" s="41"/>
      <c r="P12" s="40"/>
      <c r="Q12" s="41"/>
      <c r="R12" s="40"/>
      <c r="S12" s="41"/>
    </row>
    <row r="13" spans="1:19" s="237" customFormat="1" x14ac:dyDescent="0.3">
      <c r="A13" s="236"/>
    </row>
  </sheetData>
  <mergeCells count="1">
    <mergeCell ref="J10:J12"/>
  </mergeCells>
  <dataValidations count="1">
    <dataValidation type="list" showInputMessage="1" showErrorMessage="1" promptTitle="Reporting type" prompt="Please indicate which type of reporting, between:_x000a__x000a_Systematic disclosure_x000a_EITI reporting_x000a_Not available_x000a_Not applicable" sqref="D10:D12">
      <formula1>Reporting_options_list</formula1>
    </dataValidation>
  </dataValidations>
  <pageMargins left="0.7" right="0.7" top="0.75" bottom="0.75" header="0.3" footer="0.3"/>
  <pageSetup paperSize="8"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S33"/>
  <sheetViews>
    <sheetView topLeftCell="A10" zoomScale="75" zoomScaleNormal="75" workbookViewId="0">
      <selection activeCell="H31" sqref="H31"/>
    </sheetView>
  </sheetViews>
  <sheetFormatPr defaultColWidth="10.5" defaultRowHeight="16.5" x14ac:dyDescent="0.3"/>
  <cols>
    <col min="1" max="1" width="13" style="240" customWidth="1"/>
    <col min="2" max="2" width="69" style="252" customWidth="1"/>
    <col min="3" max="3" width="3.5" style="235" customWidth="1"/>
    <col min="4" max="4" width="29" style="235" customWidth="1"/>
    <col min="5" max="5" width="3.5" style="235" customWidth="1"/>
    <col min="6" max="6" width="20.5" style="235" customWidth="1"/>
    <col min="7" max="7" width="3.5" style="235" customWidth="1"/>
    <col min="8" max="8" width="29.875" style="235" customWidth="1"/>
    <col min="9" max="9" width="3.5" style="235" customWidth="1"/>
    <col min="10" max="10" width="44" style="235" customWidth="1"/>
    <col min="11" max="11" width="3" style="235" customWidth="1"/>
    <col min="12" max="12" width="39.5" style="235" customWidth="1"/>
    <col min="13" max="13" width="3" style="235" customWidth="1"/>
    <col min="14" max="14" width="39.5" style="235" customWidth="1"/>
    <col min="15" max="15" width="3" style="235" customWidth="1"/>
    <col min="16" max="16" width="39.5" style="235" customWidth="1"/>
    <col min="17" max="17" width="3" style="235" customWidth="1"/>
    <col min="18" max="18" width="39.5" style="235" customWidth="1"/>
    <col min="19" max="19" width="3" style="235" customWidth="1"/>
    <col min="20" max="16384" width="10.5" style="235"/>
  </cols>
  <sheetData>
    <row r="1" spans="1:19" ht="27" x14ac:dyDescent="0.45">
      <c r="A1" s="255" t="s">
        <v>114</v>
      </c>
    </row>
    <row r="3" spans="1:19" s="41" customFormat="1" ht="94.5" x14ac:dyDescent="0.25">
      <c r="A3" s="287" t="s">
        <v>115</v>
      </c>
      <c r="B3" s="58" t="s">
        <v>116</v>
      </c>
      <c r="D3" s="10" t="s">
        <v>94</v>
      </c>
      <c r="F3" s="59"/>
      <c r="H3" s="59"/>
      <c r="J3" s="50"/>
      <c r="L3" s="40"/>
      <c r="N3" s="40"/>
      <c r="P3" s="40"/>
      <c r="R3" s="40"/>
    </row>
    <row r="4" spans="1:19" s="39" customFormat="1" ht="19.5" x14ac:dyDescent="0.25">
      <c r="A4" s="68"/>
      <c r="B4" s="48"/>
      <c r="D4" s="48"/>
      <c r="F4" s="48"/>
      <c r="H4" s="48"/>
      <c r="J4" s="49"/>
      <c r="L4" s="49"/>
      <c r="N4" s="49"/>
      <c r="P4" s="49"/>
      <c r="R4" s="49"/>
    </row>
    <row r="5" spans="1:19" s="46" customFormat="1" ht="78" x14ac:dyDescent="0.25">
      <c r="A5" s="82"/>
      <c r="B5" s="83" t="s">
        <v>95</v>
      </c>
      <c r="D5" s="83" t="s">
        <v>96</v>
      </c>
      <c r="F5" s="83" t="s">
        <v>97</v>
      </c>
      <c r="H5" s="83" t="s">
        <v>98</v>
      </c>
      <c r="I5" s="54"/>
      <c r="J5" s="47" t="s">
        <v>99</v>
      </c>
      <c r="L5" s="47" t="s">
        <v>100</v>
      </c>
      <c r="N5" s="47" t="s">
        <v>101</v>
      </c>
      <c r="P5" s="47" t="s">
        <v>102</v>
      </c>
      <c r="R5" s="47" t="s">
        <v>103</v>
      </c>
    </row>
    <row r="6" spans="1:19" s="39" customFormat="1" ht="19.5" x14ac:dyDescent="0.25">
      <c r="A6" s="68"/>
      <c r="B6" s="48"/>
      <c r="D6" s="48"/>
      <c r="F6" s="48"/>
      <c r="H6" s="48"/>
      <c r="J6" s="49"/>
      <c r="L6" s="49"/>
      <c r="N6" s="49"/>
      <c r="P6" s="49"/>
      <c r="R6" s="49"/>
    </row>
    <row r="7" spans="1:19" s="41" customFormat="1" ht="47.25" x14ac:dyDescent="0.25">
      <c r="A7" s="287" t="s">
        <v>117</v>
      </c>
      <c r="B7" s="58" t="s">
        <v>118</v>
      </c>
      <c r="D7" s="10" t="s">
        <v>62</v>
      </c>
      <c r="F7" s="59"/>
      <c r="H7" s="59"/>
      <c r="J7" s="50"/>
      <c r="L7" s="40"/>
      <c r="N7" s="40"/>
    </row>
    <row r="8" spans="1:19" s="39" customFormat="1" ht="19.5" x14ac:dyDescent="0.25">
      <c r="A8" s="68"/>
      <c r="B8" s="48"/>
      <c r="D8" s="48"/>
      <c r="F8" s="48"/>
      <c r="H8" s="48"/>
      <c r="J8" s="49"/>
      <c r="L8" s="49"/>
      <c r="N8" s="49"/>
    </row>
    <row r="9" spans="1:19" s="18" customFormat="1" ht="19.5" x14ac:dyDescent="0.25">
      <c r="A9" s="447" t="s">
        <v>104</v>
      </c>
      <c r="B9" s="84" t="s">
        <v>105</v>
      </c>
      <c r="D9" s="313"/>
      <c r="F9" s="27"/>
      <c r="H9" s="313"/>
      <c r="L9" s="40"/>
      <c r="M9" s="39"/>
      <c r="N9" s="40"/>
      <c r="O9" s="39"/>
      <c r="P9" s="40"/>
      <c r="Q9" s="39"/>
      <c r="R9" s="40"/>
    </row>
    <row r="10" spans="1:19" s="18" customFormat="1" ht="31.5" x14ac:dyDescent="0.25">
      <c r="A10" s="447"/>
      <c r="B10" s="85" t="s">
        <v>120</v>
      </c>
      <c r="C10" s="311"/>
      <c r="D10" s="376">
        <v>1011</v>
      </c>
      <c r="E10" s="312"/>
      <c r="F10" s="10"/>
      <c r="G10" s="311"/>
      <c r="H10" s="10" t="s">
        <v>715</v>
      </c>
      <c r="I10" s="312"/>
      <c r="J10" s="449"/>
      <c r="K10" s="39"/>
      <c r="L10" s="40"/>
      <c r="M10" s="39"/>
      <c r="N10" s="40"/>
      <c r="O10" s="39"/>
      <c r="P10" s="40"/>
      <c r="Q10" s="39"/>
      <c r="R10" s="40"/>
      <c r="S10" s="39"/>
    </row>
    <row r="11" spans="1:19" s="18" customFormat="1" ht="31.5" x14ac:dyDescent="0.25">
      <c r="A11" s="448"/>
      <c r="B11" s="84" t="s">
        <v>121</v>
      </c>
      <c r="D11" s="314" t="s">
        <v>536</v>
      </c>
      <c r="F11" s="89" t="s">
        <v>64</v>
      </c>
      <c r="G11" s="311"/>
      <c r="H11" s="10" t="s">
        <v>716</v>
      </c>
      <c r="I11" s="312"/>
      <c r="J11" s="450"/>
      <c r="K11" s="41"/>
      <c r="L11" s="40"/>
      <c r="M11" s="41"/>
      <c r="N11" s="40"/>
      <c r="O11" s="41"/>
      <c r="P11" s="40"/>
      <c r="Q11" s="41"/>
      <c r="R11" s="40"/>
      <c r="S11" s="41"/>
    </row>
    <row r="12" spans="1:19" s="18" customFormat="1" ht="31.5" x14ac:dyDescent="0.25">
      <c r="A12" s="448"/>
      <c r="B12" s="84" t="s">
        <v>122</v>
      </c>
      <c r="D12" s="314" t="s">
        <v>536</v>
      </c>
      <c r="F12" s="89" t="s">
        <v>64</v>
      </c>
      <c r="H12" s="10" t="s">
        <v>719</v>
      </c>
      <c r="J12" s="450"/>
      <c r="K12" s="39"/>
      <c r="L12" s="40"/>
      <c r="M12" s="39"/>
      <c r="N12" s="40"/>
      <c r="O12" s="39"/>
      <c r="P12" s="40"/>
      <c r="Q12" s="39"/>
      <c r="R12" s="40"/>
      <c r="S12" s="39"/>
    </row>
    <row r="13" spans="1:19" s="18" customFormat="1" ht="31.5" x14ac:dyDescent="0.25">
      <c r="A13" s="448"/>
      <c r="B13" s="86" t="s">
        <v>123</v>
      </c>
      <c r="D13" s="411" t="s">
        <v>536</v>
      </c>
      <c r="F13" s="89" t="s">
        <v>64</v>
      </c>
      <c r="H13" s="10" t="s">
        <v>720</v>
      </c>
      <c r="J13" s="450"/>
      <c r="L13" s="40"/>
      <c r="N13" s="40"/>
      <c r="P13" s="40"/>
      <c r="R13" s="40"/>
    </row>
    <row r="14" spans="1:19" s="18" customFormat="1" ht="31.5" x14ac:dyDescent="0.25">
      <c r="A14" s="448"/>
      <c r="B14" s="87" t="s">
        <v>124</v>
      </c>
      <c r="D14" s="10">
        <v>43</v>
      </c>
      <c r="F14" s="89" t="s">
        <v>64</v>
      </c>
      <c r="H14" s="10" t="s">
        <v>718</v>
      </c>
      <c r="J14" s="450"/>
      <c r="L14" s="40"/>
      <c r="N14" s="40"/>
      <c r="P14" s="40"/>
      <c r="R14" s="40"/>
    </row>
    <row r="15" spans="1:19" s="18" customFormat="1" ht="31.5" x14ac:dyDescent="0.25">
      <c r="A15" s="448"/>
      <c r="B15" s="86" t="s">
        <v>125</v>
      </c>
      <c r="D15" s="314" t="s">
        <v>536</v>
      </c>
      <c r="F15" s="89" t="s">
        <v>64</v>
      </c>
      <c r="H15" s="10" t="s">
        <v>717</v>
      </c>
      <c r="J15" s="450"/>
      <c r="L15" s="40"/>
      <c r="N15" s="40"/>
      <c r="P15" s="40"/>
      <c r="R15" s="40"/>
    </row>
    <row r="16" spans="1:19" s="18" customFormat="1" ht="31.5" x14ac:dyDescent="0.3">
      <c r="A16" s="448"/>
      <c r="B16" s="84" t="s">
        <v>126</v>
      </c>
      <c r="D16" s="314" t="s">
        <v>536</v>
      </c>
      <c r="F16" s="89" t="s">
        <v>64</v>
      </c>
      <c r="H16" s="10" t="s">
        <v>718</v>
      </c>
      <c r="J16" s="450"/>
      <c r="K16" s="238"/>
      <c r="L16" s="40"/>
      <c r="M16" s="238"/>
      <c r="N16" s="40"/>
      <c r="O16" s="238"/>
      <c r="P16" s="40"/>
      <c r="Q16" s="238"/>
      <c r="R16" s="40"/>
      <c r="S16" s="238"/>
    </row>
    <row r="17" spans="1:19" s="18" customFormat="1" ht="31.5" x14ac:dyDescent="0.3">
      <c r="A17" s="448"/>
      <c r="B17" s="84" t="s">
        <v>122</v>
      </c>
      <c r="D17" s="314" t="s">
        <v>536</v>
      </c>
      <c r="F17" s="89" t="s">
        <v>64</v>
      </c>
      <c r="H17" s="10" t="s">
        <v>719</v>
      </c>
      <c r="J17" s="450"/>
      <c r="K17" s="238"/>
      <c r="L17" s="40"/>
      <c r="M17" s="238"/>
      <c r="N17" s="40"/>
      <c r="O17" s="238"/>
      <c r="P17" s="40"/>
      <c r="Q17" s="238"/>
      <c r="R17" s="40"/>
      <c r="S17" s="238"/>
    </row>
    <row r="18" spans="1:19" s="18" customFormat="1" ht="31.5" x14ac:dyDescent="0.3">
      <c r="A18" s="448"/>
      <c r="B18" s="86" t="s">
        <v>127</v>
      </c>
      <c r="D18" s="314" t="s">
        <v>536</v>
      </c>
      <c r="F18" s="89" t="s">
        <v>64</v>
      </c>
      <c r="H18" s="10" t="s">
        <v>720</v>
      </c>
      <c r="J18" s="450"/>
      <c r="K18" s="238"/>
      <c r="L18" s="40"/>
      <c r="M18" s="238"/>
      <c r="N18" s="40"/>
      <c r="O18" s="238"/>
      <c r="P18" s="40"/>
      <c r="Q18" s="238"/>
      <c r="R18" s="40"/>
      <c r="S18" s="238"/>
    </row>
    <row r="19" spans="1:19" s="18" customFormat="1" ht="31.5" x14ac:dyDescent="0.3">
      <c r="A19" s="448"/>
      <c r="B19" s="84" t="s">
        <v>128</v>
      </c>
      <c r="D19" s="314" t="s">
        <v>536</v>
      </c>
      <c r="F19" s="89" t="s">
        <v>64</v>
      </c>
      <c r="H19" s="10" t="s">
        <v>721</v>
      </c>
      <c r="J19" s="451"/>
      <c r="K19" s="238"/>
      <c r="L19" s="40"/>
      <c r="M19" s="238"/>
      <c r="N19" s="40"/>
      <c r="O19" s="238"/>
      <c r="P19" s="40"/>
      <c r="Q19" s="238"/>
      <c r="R19" s="40"/>
      <c r="S19" s="238"/>
    </row>
    <row r="20" spans="1:19" s="260" customFormat="1" ht="156" customHeight="1" x14ac:dyDescent="0.3">
      <c r="A20" s="259"/>
      <c r="B20" s="260" t="s">
        <v>129</v>
      </c>
      <c r="K20" s="257"/>
      <c r="L20" s="9"/>
      <c r="M20" s="257"/>
      <c r="N20" s="9"/>
      <c r="O20" s="257"/>
      <c r="P20" s="9"/>
      <c r="Q20" s="257"/>
      <c r="R20" s="9"/>
      <c r="S20" s="257"/>
    </row>
    <row r="21" spans="1:19" s="258" customFormat="1" x14ac:dyDescent="0.3">
      <c r="A21" s="447" t="s">
        <v>113</v>
      </c>
      <c r="B21" s="84" t="s">
        <v>105</v>
      </c>
      <c r="C21" s="18"/>
      <c r="D21" s="27"/>
      <c r="E21" s="18"/>
      <c r="F21" s="27"/>
      <c r="G21" s="18"/>
      <c r="H21" s="27"/>
      <c r="I21" s="18"/>
      <c r="J21" s="38"/>
      <c r="K21" s="238"/>
      <c r="L21" s="40"/>
      <c r="M21" s="238"/>
      <c r="N21" s="40"/>
      <c r="O21" s="238"/>
      <c r="P21" s="40"/>
      <c r="Q21" s="238"/>
      <c r="R21" s="40"/>
      <c r="S21" s="238"/>
    </row>
    <row r="22" spans="1:19" s="258" customFormat="1" ht="33.6" customHeight="1" x14ac:dyDescent="0.3">
      <c r="A22" s="447"/>
      <c r="B22" s="85" t="s">
        <v>120</v>
      </c>
      <c r="C22" s="18"/>
      <c r="D22" s="10">
        <v>2</v>
      </c>
      <c r="E22" s="18"/>
      <c r="F22" s="10"/>
      <c r="G22" s="18"/>
      <c r="H22" s="379" t="s">
        <v>760</v>
      </c>
      <c r="I22" s="18"/>
      <c r="J22" s="38"/>
      <c r="K22" s="238"/>
      <c r="L22" s="40"/>
      <c r="M22" s="238"/>
      <c r="N22" s="40"/>
      <c r="O22" s="238"/>
      <c r="P22" s="40"/>
      <c r="Q22" s="238"/>
      <c r="R22" s="40"/>
      <c r="S22" s="238"/>
    </row>
    <row r="23" spans="1:19" s="258" customFormat="1" ht="31.5" x14ac:dyDescent="0.3">
      <c r="A23" s="448"/>
      <c r="B23" s="84" t="s">
        <v>121</v>
      </c>
      <c r="C23" s="18"/>
      <c r="D23" s="314" t="s">
        <v>536</v>
      </c>
      <c r="E23" s="18"/>
      <c r="F23" s="89" t="s">
        <v>64</v>
      </c>
      <c r="G23" s="18"/>
      <c r="H23" s="379" t="s">
        <v>761</v>
      </c>
      <c r="I23" s="18"/>
      <c r="J23" s="38"/>
      <c r="K23" s="238"/>
      <c r="L23" s="40"/>
      <c r="M23" s="238"/>
      <c r="N23" s="40"/>
      <c r="O23" s="238"/>
      <c r="P23" s="40"/>
      <c r="Q23" s="238"/>
      <c r="R23" s="40"/>
      <c r="S23" s="238"/>
    </row>
    <row r="24" spans="1:19" s="258" customFormat="1" ht="31.5" x14ac:dyDescent="0.3">
      <c r="A24" s="448"/>
      <c r="B24" s="84" t="s">
        <v>122</v>
      </c>
      <c r="C24" s="18"/>
      <c r="D24" s="314" t="s">
        <v>536</v>
      </c>
      <c r="E24" s="18"/>
      <c r="F24" s="89" t="s">
        <v>64</v>
      </c>
      <c r="G24" s="18"/>
      <c r="H24" s="379" t="s">
        <v>762</v>
      </c>
      <c r="I24" s="18"/>
      <c r="J24" s="38"/>
      <c r="K24" s="238"/>
      <c r="L24" s="40"/>
      <c r="M24" s="238"/>
      <c r="N24" s="40"/>
      <c r="O24" s="238"/>
      <c r="P24" s="40"/>
      <c r="Q24" s="238"/>
      <c r="R24" s="40"/>
      <c r="S24" s="238"/>
    </row>
    <row r="25" spans="1:19" s="258" customFormat="1" ht="31.5" x14ac:dyDescent="0.3">
      <c r="A25" s="448"/>
      <c r="B25" s="86" t="s">
        <v>123</v>
      </c>
      <c r="C25" s="18"/>
      <c r="D25" s="314" t="s">
        <v>536</v>
      </c>
      <c r="E25" s="18"/>
      <c r="F25" s="89" t="s">
        <v>64</v>
      </c>
      <c r="G25" s="18"/>
      <c r="H25" s="379" t="s">
        <v>760</v>
      </c>
      <c r="I25" s="18"/>
      <c r="J25" s="38"/>
      <c r="K25" s="238"/>
      <c r="L25" s="40"/>
      <c r="M25" s="238"/>
      <c r="N25" s="40"/>
      <c r="O25" s="238"/>
      <c r="P25" s="40"/>
      <c r="Q25" s="238"/>
      <c r="R25" s="40"/>
      <c r="S25" s="238"/>
    </row>
    <row r="26" spans="1:19" s="258" customFormat="1" ht="31.5" x14ac:dyDescent="0.3">
      <c r="A26" s="448"/>
      <c r="B26" s="87" t="s">
        <v>124</v>
      </c>
      <c r="C26" s="18"/>
      <c r="D26" s="10">
        <v>0</v>
      </c>
      <c r="E26" s="18"/>
      <c r="F26" s="89" t="s">
        <v>64</v>
      </c>
      <c r="G26" s="18"/>
      <c r="H26" s="379" t="s">
        <v>760</v>
      </c>
      <c r="I26" s="18"/>
      <c r="J26" s="38"/>
      <c r="K26" s="238"/>
      <c r="L26" s="40"/>
      <c r="M26" s="238"/>
      <c r="N26" s="40"/>
      <c r="O26" s="238"/>
      <c r="P26" s="40"/>
      <c r="Q26" s="238"/>
      <c r="R26" s="40"/>
      <c r="S26" s="238"/>
    </row>
    <row r="27" spans="1:19" s="258" customFormat="1" ht="31.5" x14ac:dyDescent="0.3">
      <c r="A27" s="448"/>
      <c r="B27" s="86" t="s">
        <v>125</v>
      </c>
      <c r="C27" s="18"/>
      <c r="D27" s="10" t="s">
        <v>281</v>
      </c>
      <c r="E27" s="18"/>
      <c r="F27" s="89" t="s">
        <v>64</v>
      </c>
      <c r="G27" s="18"/>
      <c r="H27" s="379" t="s">
        <v>760</v>
      </c>
      <c r="I27" s="18"/>
      <c r="J27" s="38"/>
      <c r="K27" s="238"/>
      <c r="L27" s="40"/>
      <c r="M27" s="238"/>
      <c r="N27" s="40"/>
      <c r="O27" s="238"/>
      <c r="P27" s="40"/>
      <c r="Q27" s="238"/>
      <c r="R27" s="40"/>
      <c r="S27" s="238"/>
    </row>
    <row r="28" spans="1:19" s="258" customFormat="1" ht="31.5" x14ac:dyDescent="0.3">
      <c r="A28" s="448"/>
      <c r="B28" s="84" t="s">
        <v>126</v>
      </c>
      <c r="C28" s="18"/>
      <c r="D28" s="314" t="s">
        <v>536</v>
      </c>
      <c r="E28" s="18"/>
      <c r="F28" s="89" t="s">
        <v>64</v>
      </c>
      <c r="G28" s="18"/>
      <c r="H28" s="379" t="s">
        <v>763</v>
      </c>
      <c r="I28" s="18"/>
      <c r="J28" s="38"/>
      <c r="K28" s="238"/>
      <c r="L28" s="40"/>
      <c r="M28" s="238"/>
      <c r="N28" s="40"/>
      <c r="O28" s="238"/>
      <c r="P28" s="40"/>
      <c r="Q28" s="238"/>
      <c r="R28" s="40"/>
      <c r="S28" s="238"/>
    </row>
    <row r="29" spans="1:19" s="258" customFormat="1" ht="31.5" x14ac:dyDescent="0.3">
      <c r="A29" s="448"/>
      <c r="B29" s="84" t="s">
        <v>122</v>
      </c>
      <c r="C29" s="18"/>
      <c r="D29" s="314" t="s">
        <v>536</v>
      </c>
      <c r="E29" s="18"/>
      <c r="F29" s="89" t="s">
        <v>64</v>
      </c>
      <c r="G29" s="18"/>
      <c r="H29" s="379" t="s">
        <v>763</v>
      </c>
      <c r="I29" s="18"/>
      <c r="J29" s="38"/>
      <c r="K29" s="238"/>
      <c r="L29" s="40"/>
      <c r="M29" s="238"/>
      <c r="N29" s="40"/>
      <c r="O29" s="238"/>
      <c r="P29" s="40"/>
      <c r="Q29" s="238"/>
      <c r="R29" s="40"/>
      <c r="S29" s="238"/>
    </row>
    <row r="30" spans="1:19" s="258" customFormat="1" ht="31.5" x14ac:dyDescent="0.3">
      <c r="A30" s="448"/>
      <c r="B30" s="86" t="s">
        <v>127</v>
      </c>
      <c r="C30" s="18"/>
      <c r="D30" s="10" t="s">
        <v>281</v>
      </c>
      <c r="E30" s="18"/>
      <c r="F30" s="89" t="s">
        <v>64</v>
      </c>
      <c r="G30" s="18"/>
      <c r="H30" s="379" t="s">
        <v>760</v>
      </c>
      <c r="I30" s="18"/>
      <c r="J30" s="38"/>
      <c r="K30" s="238"/>
      <c r="L30" s="40"/>
      <c r="M30" s="238"/>
      <c r="N30" s="40"/>
      <c r="O30" s="238"/>
      <c r="P30" s="40"/>
      <c r="Q30" s="238"/>
      <c r="R30" s="40"/>
      <c r="S30" s="238"/>
    </row>
    <row r="31" spans="1:19" s="258" customFormat="1" ht="31.5" x14ac:dyDescent="0.3">
      <c r="A31" s="448"/>
      <c r="B31" s="84" t="s">
        <v>128</v>
      </c>
      <c r="C31" s="18"/>
      <c r="D31" s="10" t="s">
        <v>281</v>
      </c>
      <c r="E31" s="18"/>
      <c r="F31" s="89" t="s">
        <v>64</v>
      </c>
      <c r="G31" s="18"/>
      <c r="H31" s="379" t="s">
        <v>760</v>
      </c>
      <c r="I31" s="18"/>
      <c r="J31" s="38"/>
      <c r="K31" s="238"/>
      <c r="L31" s="40"/>
      <c r="M31" s="238"/>
      <c r="N31" s="40"/>
      <c r="O31" s="238"/>
      <c r="P31" s="40"/>
      <c r="Q31" s="238"/>
      <c r="R31" s="40"/>
      <c r="S31" s="238"/>
    </row>
    <row r="32" spans="1:19" s="258" customFormat="1" ht="152.25" customHeight="1" x14ac:dyDescent="0.3">
      <c r="A32" s="261"/>
      <c r="B32" s="258" t="s">
        <v>129</v>
      </c>
      <c r="K32" s="238"/>
      <c r="L32" s="238"/>
      <c r="M32" s="238"/>
      <c r="N32" s="238"/>
      <c r="O32" s="238"/>
      <c r="P32" s="238"/>
      <c r="Q32" s="238"/>
      <c r="R32" s="238"/>
      <c r="S32" s="238"/>
    </row>
    <row r="33" spans="1:2" s="237" customFormat="1" x14ac:dyDescent="0.3">
      <c r="A33" s="239"/>
      <c r="B33" s="254"/>
    </row>
  </sheetData>
  <mergeCells count="3">
    <mergeCell ref="A9:A19"/>
    <mergeCell ref="A21:A31"/>
    <mergeCell ref="J10:J19"/>
  </mergeCells>
  <dataValidations count="2">
    <dataValidation type="list" showInputMessage="1" showErrorMessage="1" promptTitle="Reporting type" prompt="Please indicate which type of reporting, between:_x000a__x000a_Systematic disclosure_x000a_EITI reporting_x000a_Not available_x000a_Not applicable" sqref="D11:D13 D15:D19 D23:D25 D28:D29">
      <formula1>Reporting_options_list</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Awards and transfers" prompt="Please input the number of license awarded and transferred for the covered year._x000a_Please input only numbers in this cell. If other information is required, include this in comment section" sqref="D10">
      <formula1>0</formula1>
    </dataValidation>
  </dataValidations>
  <pageMargins left="0.70866141732283505" right="0.70866141732283505" top="0.74803149606299202" bottom="0.74803149606299202" header="0.31496062992126" footer="0.31496062992126"/>
  <pageSetup paperSize="8"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22"/>
  <sheetViews>
    <sheetView topLeftCell="A4" zoomScale="80" zoomScaleNormal="80" workbookViewId="0">
      <selection activeCell="F15" sqref="F15"/>
    </sheetView>
  </sheetViews>
  <sheetFormatPr defaultColWidth="10.5" defaultRowHeight="16.5" x14ac:dyDescent="0.3"/>
  <cols>
    <col min="1" max="1" width="12" style="235" customWidth="1"/>
    <col min="2" max="2" width="41" style="250" customWidth="1"/>
    <col min="3" max="3" width="3.5" style="235" customWidth="1"/>
    <col min="4" max="4" width="39.375" style="235" customWidth="1"/>
    <col min="5" max="5" width="3.5" style="235" customWidth="1"/>
    <col min="6" max="6" width="37" style="235" customWidth="1"/>
    <col min="7" max="7" width="3.5" style="235" customWidth="1"/>
    <col min="8" max="8" width="37" style="235" customWidth="1"/>
    <col min="9" max="9" width="3.5" style="235" customWidth="1"/>
    <col min="10" max="10" width="54" style="235" customWidth="1"/>
    <col min="11" max="11" width="3" style="235" customWidth="1"/>
    <col min="12" max="12" width="39.5" style="235" customWidth="1"/>
    <col min="13" max="13" width="3" style="235" customWidth="1"/>
    <col min="14" max="14" width="39.5" style="235" customWidth="1"/>
    <col min="15" max="15" width="3" style="235" customWidth="1"/>
    <col min="16" max="16" width="39.5" style="235" customWidth="1"/>
    <col min="17" max="17" width="3" style="235" customWidth="1"/>
    <col min="18" max="18" width="39.5" style="235" customWidth="1"/>
    <col min="19" max="19" width="3" style="235" customWidth="1"/>
    <col min="20" max="16384" width="10.5" style="235"/>
  </cols>
  <sheetData>
    <row r="1" spans="1:19" ht="27" x14ac:dyDescent="0.45">
      <c r="A1" s="255" t="s">
        <v>130</v>
      </c>
    </row>
    <row r="3" spans="1:19" s="41" customFormat="1" ht="69.95" customHeight="1" x14ac:dyDescent="0.25">
      <c r="A3" s="287" t="s">
        <v>131</v>
      </c>
      <c r="B3" s="58" t="s">
        <v>132</v>
      </c>
      <c r="D3" s="10" t="s">
        <v>94</v>
      </c>
      <c r="F3" s="59"/>
      <c r="H3" s="59"/>
      <c r="J3" s="50"/>
      <c r="L3" s="40"/>
      <c r="N3" s="40"/>
      <c r="P3" s="40"/>
      <c r="R3" s="40"/>
    </row>
    <row r="4" spans="1:19" s="39" customFormat="1" ht="19.5" x14ac:dyDescent="0.25">
      <c r="A4" s="57"/>
      <c r="B4" s="48"/>
      <c r="D4" s="48"/>
      <c r="F4" s="48"/>
      <c r="H4" s="48"/>
      <c r="J4" s="49"/>
      <c r="L4" s="49"/>
      <c r="N4" s="49"/>
      <c r="P4" s="49"/>
      <c r="R4" s="49"/>
    </row>
    <row r="5" spans="1:19" s="54" customFormat="1" ht="104.25" customHeight="1" x14ac:dyDescent="0.25">
      <c r="A5" s="52"/>
      <c r="B5" s="88" t="s">
        <v>95</v>
      </c>
      <c r="D5" s="83" t="s">
        <v>96</v>
      </c>
      <c r="E5" s="46"/>
      <c r="F5" s="83" t="s">
        <v>97</v>
      </c>
      <c r="G5" s="46"/>
      <c r="H5" s="83" t="s">
        <v>98</v>
      </c>
      <c r="J5" s="47" t="s">
        <v>99</v>
      </c>
      <c r="K5" s="46"/>
      <c r="L5" s="47" t="s">
        <v>100</v>
      </c>
      <c r="M5" s="46"/>
      <c r="N5" s="47" t="s">
        <v>101</v>
      </c>
      <c r="O5" s="46"/>
      <c r="P5" s="47" t="s">
        <v>102</v>
      </c>
      <c r="Q5" s="46"/>
      <c r="R5" s="47" t="s">
        <v>103</v>
      </c>
      <c r="S5" s="46"/>
    </row>
    <row r="6" spans="1:19" s="39" customFormat="1" ht="19.5" x14ac:dyDescent="0.25">
      <c r="A6" s="57"/>
      <c r="B6" s="48"/>
      <c r="D6" s="48"/>
      <c r="F6" s="48"/>
      <c r="H6" s="48"/>
      <c r="J6" s="49"/>
      <c r="L6" s="49"/>
      <c r="N6" s="49"/>
      <c r="P6" s="49"/>
      <c r="R6" s="49"/>
    </row>
    <row r="7" spans="1:19" s="9" customFormat="1" ht="36.950000000000003" customHeight="1" x14ac:dyDescent="0.25">
      <c r="A7" s="442" t="s">
        <v>104</v>
      </c>
      <c r="B7" s="18" t="s">
        <v>133</v>
      </c>
      <c r="D7" s="10" t="s">
        <v>543</v>
      </c>
      <c r="F7" s="315" t="s">
        <v>542</v>
      </c>
      <c r="G7" s="18"/>
      <c r="H7" s="89" t="s">
        <v>107</v>
      </c>
      <c r="I7" s="18"/>
      <c r="J7" s="449"/>
      <c r="K7" s="18"/>
      <c r="L7" s="40"/>
      <c r="M7" s="39"/>
      <c r="N7" s="40"/>
      <c r="O7" s="39"/>
      <c r="P7" s="40"/>
      <c r="Q7" s="39"/>
      <c r="R7" s="40"/>
      <c r="S7" s="18"/>
    </row>
    <row r="8" spans="1:19" s="9" customFormat="1" ht="36.950000000000003" customHeight="1" x14ac:dyDescent="0.25">
      <c r="A8" s="442"/>
      <c r="B8" s="18" t="s">
        <v>134</v>
      </c>
      <c r="D8" s="10" t="s">
        <v>543</v>
      </c>
      <c r="F8" s="315" t="s">
        <v>542</v>
      </c>
      <c r="G8" s="18"/>
      <c r="H8" s="89" t="s">
        <v>107</v>
      </c>
      <c r="I8" s="18"/>
      <c r="J8" s="450"/>
      <c r="K8" s="39"/>
      <c r="L8" s="40"/>
      <c r="M8" s="39"/>
      <c r="N8" s="40"/>
      <c r="O8" s="39"/>
      <c r="P8" s="40"/>
      <c r="Q8" s="39"/>
      <c r="R8" s="40"/>
      <c r="S8" s="39"/>
    </row>
    <row r="9" spans="1:19" s="9" customFormat="1" ht="36.950000000000003" customHeight="1" x14ac:dyDescent="0.25">
      <c r="A9" s="442"/>
      <c r="B9" s="18" t="s">
        <v>135</v>
      </c>
      <c r="D9" s="10" t="s">
        <v>543</v>
      </c>
      <c r="F9" s="315" t="s">
        <v>542</v>
      </c>
      <c r="G9" s="18"/>
      <c r="H9" s="89" t="s">
        <v>107</v>
      </c>
      <c r="I9" s="18"/>
      <c r="J9" s="450"/>
      <c r="K9" s="41"/>
      <c r="L9" s="40"/>
      <c r="M9" s="41"/>
      <c r="N9" s="40"/>
      <c r="O9" s="41"/>
      <c r="P9" s="40"/>
      <c r="Q9" s="41"/>
      <c r="R9" s="40"/>
      <c r="S9" s="41"/>
    </row>
    <row r="10" spans="1:19" s="9" customFormat="1" ht="36.950000000000003" customHeight="1" x14ac:dyDescent="0.25">
      <c r="A10" s="442"/>
      <c r="B10" s="18" t="s">
        <v>136</v>
      </c>
      <c r="D10" s="10" t="s">
        <v>543</v>
      </c>
      <c r="F10" s="315" t="s">
        <v>542</v>
      </c>
      <c r="G10" s="18"/>
      <c r="H10" s="89" t="s">
        <v>107</v>
      </c>
      <c r="I10" s="18"/>
      <c r="J10" s="450"/>
      <c r="K10" s="39"/>
      <c r="L10" s="40"/>
      <c r="M10" s="39"/>
      <c r="N10" s="40"/>
      <c r="O10" s="39"/>
      <c r="P10" s="40"/>
      <c r="Q10" s="39"/>
      <c r="R10" s="40"/>
      <c r="S10" s="39"/>
    </row>
    <row r="11" spans="1:19" s="9" customFormat="1" ht="36.950000000000003" customHeight="1" x14ac:dyDescent="0.25">
      <c r="A11" s="442"/>
      <c r="B11" s="18" t="s">
        <v>137</v>
      </c>
      <c r="D11" s="10" t="s">
        <v>543</v>
      </c>
      <c r="F11" s="315" t="s">
        <v>542</v>
      </c>
      <c r="G11" s="18"/>
      <c r="H11" s="89" t="s">
        <v>107</v>
      </c>
      <c r="I11" s="18"/>
      <c r="J11" s="450"/>
      <c r="K11" s="18"/>
      <c r="L11" s="40"/>
      <c r="M11" s="18"/>
      <c r="N11" s="40"/>
      <c r="O11" s="18"/>
      <c r="P11" s="40"/>
      <c r="Q11" s="18"/>
      <c r="R11" s="40"/>
      <c r="S11" s="18"/>
    </row>
    <row r="12" spans="1:19" s="9" customFormat="1" ht="36.950000000000003" customHeight="1" x14ac:dyDescent="0.25">
      <c r="A12" s="452"/>
      <c r="B12" s="18" t="s">
        <v>138</v>
      </c>
      <c r="D12" s="10" t="s">
        <v>543</v>
      </c>
      <c r="F12" s="315" t="s">
        <v>542</v>
      </c>
      <c r="G12" s="18"/>
      <c r="H12" s="89" t="s">
        <v>107</v>
      </c>
      <c r="I12" s="18"/>
      <c r="J12" s="450"/>
      <c r="K12" s="18"/>
      <c r="L12" s="40"/>
      <c r="M12" s="18"/>
      <c r="N12" s="40"/>
      <c r="O12" s="18"/>
      <c r="P12" s="40"/>
      <c r="Q12" s="18"/>
      <c r="R12" s="40"/>
      <c r="S12" s="18"/>
    </row>
    <row r="13" spans="1:19" s="9" customFormat="1" ht="36.950000000000003" customHeight="1" x14ac:dyDescent="0.25">
      <c r="A13" s="452"/>
      <c r="B13" s="18" t="s">
        <v>139</v>
      </c>
      <c r="D13" s="10" t="s">
        <v>543</v>
      </c>
      <c r="F13" s="315" t="s">
        <v>542</v>
      </c>
      <c r="G13" s="18"/>
      <c r="H13" s="89" t="s">
        <v>107</v>
      </c>
      <c r="I13" s="18"/>
      <c r="J13" s="451"/>
      <c r="K13" s="18"/>
      <c r="L13" s="40"/>
      <c r="M13" s="18"/>
      <c r="N13" s="40"/>
      <c r="O13" s="18"/>
      <c r="P13" s="40"/>
      <c r="Q13" s="18"/>
      <c r="R13" s="40"/>
      <c r="S13" s="18"/>
    </row>
    <row r="14" spans="1:19" s="257" customFormat="1" ht="20.25" customHeight="1" x14ac:dyDescent="0.3">
      <c r="A14" s="256"/>
      <c r="B14" s="84"/>
      <c r="G14" s="18"/>
      <c r="I14" s="18"/>
      <c r="J14" s="18"/>
      <c r="L14" s="9"/>
      <c r="N14" s="9"/>
      <c r="P14" s="9"/>
      <c r="R14" s="9"/>
    </row>
    <row r="15" spans="1:19" s="9" customFormat="1" ht="36.950000000000003" customHeight="1" x14ac:dyDescent="0.3">
      <c r="A15" s="453" t="s">
        <v>113</v>
      </c>
      <c r="B15" s="18" t="s">
        <v>140</v>
      </c>
      <c r="D15" s="10" t="s">
        <v>543</v>
      </c>
      <c r="F15" s="315" t="s">
        <v>542</v>
      </c>
      <c r="G15" s="18"/>
      <c r="H15" s="89" t="s">
        <v>107</v>
      </c>
      <c r="I15" s="18"/>
      <c r="J15" s="449"/>
      <c r="K15" s="238"/>
      <c r="L15" s="40"/>
      <c r="M15" s="238"/>
      <c r="N15" s="40"/>
      <c r="O15" s="238"/>
      <c r="P15" s="40"/>
      <c r="Q15" s="238"/>
      <c r="R15" s="40"/>
      <c r="S15" s="238"/>
    </row>
    <row r="16" spans="1:19" s="9" customFormat="1" ht="36.950000000000003" customHeight="1" x14ac:dyDescent="0.3">
      <c r="A16" s="453"/>
      <c r="B16" s="18" t="s">
        <v>134</v>
      </c>
      <c r="D16" s="10" t="s">
        <v>543</v>
      </c>
      <c r="F16" s="315" t="s">
        <v>542</v>
      </c>
      <c r="G16" s="18"/>
      <c r="H16" s="89" t="s">
        <v>107</v>
      </c>
      <c r="I16" s="18"/>
      <c r="J16" s="450"/>
      <c r="K16" s="238"/>
      <c r="L16" s="40"/>
      <c r="M16" s="238"/>
      <c r="N16" s="40"/>
      <c r="O16" s="238"/>
      <c r="P16" s="40"/>
      <c r="Q16" s="238"/>
      <c r="R16" s="40"/>
      <c r="S16" s="238"/>
    </row>
    <row r="17" spans="1:19" s="9" customFormat="1" ht="36.950000000000003" customHeight="1" x14ac:dyDescent="0.3">
      <c r="A17" s="453"/>
      <c r="B17" s="18" t="s">
        <v>135</v>
      </c>
      <c r="D17" s="10" t="s">
        <v>543</v>
      </c>
      <c r="F17" s="315" t="s">
        <v>542</v>
      </c>
      <c r="G17" s="18"/>
      <c r="H17" s="89" t="s">
        <v>107</v>
      </c>
      <c r="I17" s="18"/>
      <c r="J17" s="450"/>
      <c r="K17" s="238"/>
      <c r="L17" s="40"/>
      <c r="M17" s="238"/>
      <c r="N17" s="40"/>
      <c r="O17" s="238"/>
      <c r="P17" s="40"/>
      <c r="Q17" s="238"/>
      <c r="R17" s="40"/>
      <c r="S17" s="238"/>
    </row>
    <row r="18" spans="1:19" s="9" customFormat="1" ht="36.950000000000003" customHeight="1" x14ac:dyDescent="0.3">
      <c r="A18" s="453"/>
      <c r="B18" s="18" t="s">
        <v>136</v>
      </c>
      <c r="D18" s="10" t="s">
        <v>543</v>
      </c>
      <c r="F18" s="315" t="s">
        <v>542</v>
      </c>
      <c r="G18" s="258"/>
      <c r="H18" s="89" t="s">
        <v>107</v>
      </c>
      <c r="I18" s="258"/>
      <c r="J18" s="450"/>
      <c r="K18" s="238"/>
      <c r="L18" s="40"/>
      <c r="M18" s="238"/>
      <c r="N18" s="40"/>
      <c r="O18" s="238"/>
      <c r="P18" s="40"/>
      <c r="Q18" s="238"/>
      <c r="R18" s="40"/>
      <c r="S18" s="238"/>
    </row>
    <row r="19" spans="1:19" s="9" customFormat="1" ht="36.950000000000003" customHeight="1" x14ac:dyDescent="0.3">
      <c r="A19" s="453"/>
      <c r="B19" s="18" t="s">
        <v>137</v>
      </c>
      <c r="D19" s="10" t="s">
        <v>543</v>
      </c>
      <c r="F19" s="315" t="s">
        <v>542</v>
      </c>
      <c r="G19" s="18"/>
      <c r="H19" s="89" t="s">
        <v>107</v>
      </c>
      <c r="I19" s="18"/>
      <c r="J19" s="450"/>
      <c r="K19" s="238"/>
      <c r="L19" s="40"/>
      <c r="M19" s="238"/>
      <c r="N19" s="40"/>
      <c r="O19" s="238"/>
      <c r="P19" s="40"/>
      <c r="Q19" s="238"/>
      <c r="R19" s="40"/>
      <c r="S19" s="238"/>
    </row>
    <row r="20" spans="1:19" s="9" customFormat="1" ht="36.950000000000003" customHeight="1" x14ac:dyDescent="0.3">
      <c r="A20" s="452"/>
      <c r="B20" s="18" t="s">
        <v>138</v>
      </c>
      <c r="D20" s="10" t="s">
        <v>543</v>
      </c>
      <c r="F20" s="315" t="s">
        <v>542</v>
      </c>
      <c r="G20" s="18"/>
      <c r="H20" s="89" t="s">
        <v>107</v>
      </c>
      <c r="I20" s="18"/>
      <c r="J20" s="450"/>
      <c r="K20" s="238"/>
      <c r="L20" s="40"/>
      <c r="M20" s="238"/>
      <c r="N20" s="40"/>
      <c r="O20" s="238"/>
      <c r="P20" s="40"/>
      <c r="Q20" s="238"/>
      <c r="R20" s="40"/>
      <c r="S20" s="238"/>
    </row>
    <row r="21" spans="1:19" s="9" customFormat="1" ht="36.950000000000003" customHeight="1" x14ac:dyDescent="0.3">
      <c r="A21" s="452"/>
      <c r="B21" s="18" t="s">
        <v>139</v>
      </c>
      <c r="D21" s="10" t="s">
        <v>543</v>
      </c>
      <c r="F21" s="315" t="s">
        <v>542</v>
      </c>
      <c r="G21" s="18"/>
      <c r="H21" s="89" t="s">
        <v>107</v>
      </c>
      <c r="I21" s="18"/>
      <c r="J21" s="451"/>
      <c r="K21" s="238"/>
      <c r="L21" s="40"/>
      <c r="M21" s="238"/>
      <c r="N21" s="40"/>
      <c r="O21" s="238"/>
      <c r="P21" s="40"/>
      <c r="Q21" s="238"/>
      <c r="R21" s="40"/>
      <c r="S21" s="238"/>
    </row>
    <row r="22" spans="1:19" s="237" customFormat="1" x14ac:dyDescent="0.3">
      <c r="A22" s="236"/>
      <c r="B22" s="251"/>
    </row>
  </sheetData>
  <mergeCells count="4">
    <mergeCell ref="A7:A13"/>
    <mergeCell ref="A15:A21"/>
    <mergeCell ref="J7:J13"/>
    <mergeCell ref="J15:J21"/>
  </mergeCells>
  <hyperlinks>
    <hyperlink ref="F7" r:id="rId1"/>
    <hyperlink ref="F8:F9" r:id="rId2" display="http://portals.flexicadastre.com/zambia/"/>
    <hyperlink ref="F10" r:id="rId3"/>
    <hyperlink ref="F11" r:id="rId4"/>
    <hyperlink ref="F12" r:id="rId5"/>
    <hyperlink ref="F15:F20" r:id="rId6" display="http://portals.flexicadastre.com/zambia/"/>
    <hyperlink ref="F21" r:id="rId7"/>
    <hyperlink ref="F13" r:id="rId8"/>
  </hyperlinks>
  <pageMargins left="0.70866141732283472" right="0.70866141732283472" top="0.74803149606299213" bottom="0.74803149606299213" header="0.31496062992125984" footer="0.31496062992125984"/>
  <pageSetup paperSize="8" orientation="landscape" horizontalDpi="1200" verticalDpi="1200"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14"/>
  <sheetViews>
    <sheetView topLeftCell="A4" zoomScale="70" zoomScaleNormal="70" workbookViewId="0">
      <selection activeCell="D11" sqref="D11"/>
    </sheetView>
  </sheetViews>
  <sheetFormatPr defaultColWidth="10.5" defaultRowHeight="16.5" x14ac:dyDescent="0.3"/>
  <cols>
    <col min="1" max="1" width="12.5" style="235" customWidth="1"/>
    <col min="2" max="2" width="49.875" style="250" customWidth="1"/>
    <col min="3" max="3" width="3.875" style="235" customWidth="1"/>
    <col min="4" max="4" width="41" style="235" customWidth="1"/>
    <col min="5" max="5" width="3.875" style="235" customWidth="1"/>
    <col min="6" max="6" width="27.5" style="235" customWidth="1"/>
    <col min="7" max="7" width="3.875" style="235" customWidth="1"/>
    <col min="8" max="8" width="27.5" style="235" customWidth="1"/>
    <col min="9" max="9" width="3.875" style="235" customWidth="1"/>
    <col min="10" max="10" width="48" style="235" customWidth="1"/>
    <col min="11" max="11" width="3" style="235" customWidth="1"/>
    <col min="12" max="12" width="39.5" style="235" customWidth="1"/>
    <col min="13" max="13" width="3" style="235" customWidth="1"/>
    <col min="14" max="14" width="39.5" style="235" customWidth="1"/>
    <col min="15" max="15" width="3" style="235" customWidth="1"/>
    <col min="16" max="16" width="39.5" style="235" customWidth="1"/>
    <col min="17" max="17" width="3" style="235" customWidth="1"/>
    <col min="18" max="18" width="39.5" style="235" customWidth="1"/>
    <col min="19" max="19" width="3" style="235" customWidth="1"/>
    <col min="20" max="16384" width="10.5" style="235"/>
  </cols>
  <sheetData>
    <row r="1" spans="1:19" ht="27" x14ac:dyDescent="0.45">
      <c r="A1" s="255" t="s">
        <v>141</v>
      </c>
    </row>
    <row r="3" spans="1:19" s="41" customFormat="1" ht="110.25" x14ac:dyDescent="0.25">
      <c r="A3" s="287" t="s">
        <v>142</v>
      </c>
      <c r="B3" s="58" t="s">
        <v>143</v>
      </c>
      <c r="D3" s="10" t="s">
        <v>94</v>
      </c>
      <c r="F3" s="59"/>
      <c r="H3" s="59"/>
      <c r="J3" s="50"/>
      <c r="L3" s="40"/>
      <c r="N3" s="40"/>
      <c r="P3" s="40"/>
      <c r="R3" s="40"/>
    </row>
    <row r="4" spans="1:19" s="39" customFormat="1" ht="19.5" x14ac:dyDescent="0.25">
      <c r="A4" s="57"/>
      <c r="B4" s="48"/>
      <c r="D4" s="48"/>
      <c r="F4" s="48"/>
      <c r="H4" s="48"/>
      <c r="J4" s="49"/>
      <c r="L4" s="49"/>
      <c r="N4" s="49"/>
      <c r="P4" s="49"/>
      <c r="R4" s="49"/>
    </row>
    <row r="5" spans="1:19" s="54" customFormat="1" ht="78" x14ac:dyDescent="0.25">
      <c r="A5" s="52"/>
      <c r="B5" s="88" t="s">
        <v>95</v>
      </c>
      <c r="D5" s="83" t="s">
        <v>96</v>
      </c>
      <c r="E5" s="46"/>
      <c r="F5" s="83" t="s">
        <v>97</v>
      </c>
      <c r="G5" s="46"/>
      <c r="H5" s="83" t="s">
        <v>98</v>
      </c>
      <c r="J5" s="47" t="s">
        <v>99</v>
      </c>
      <c r="K5" s="46"/>
      <c r="L5" s="47" t="s">
        <v>100</v>
      </c>
      <c r="M5" s="46"/>
      <c r="N5" s="47" t="s">
        <v>101</v>
      </c>
      <c r="O5" s="46"/>
      <c r="P5" s="47" t="s">
        <v>102</v>
      </c>
      <c r="Q5" s="46"/>
      <c r="R5" s="47" t="s">
        <v>103</v>
      </c>
      <c r="S5" s="46"/>
    </row>
    <row r="6" spans="1:19" s="39" customFormat="1" ht="19.5" x14ac:dyDescent="0.25">
      <c r="A6" s="57"/>
      <c r="B6" s="48"/>
      <c r="D6" s="48"/>
      <c r="F6" s="48"/>
      <c r="H6" s="48"/>
      <c r="J6" s="49"/>
      <c r="L6" s="49"/>
      <c r="N6" s="49"/>
      <c r="P6" s="49"/>
      <c r="R6" s="49"/>
    </row>
    <row r="7" spans="1:19" s="9" customFormat="1" ht="54.95" customHeight="1" x14ac:dyDescent="0.25">
      <c r="A7" s="14"/>
      <c r="B7" s="84" t="s">
        <v>144</v>
      </c>
      <c r="D7" s="310" t="s">
        <v>536</v>
      </c>
      <c r="F7" s="89" t="s">
        <v>64</v>
      </c>
      <c r="G7" s="18"/>
      <c r="H7" s="314" t="s">
        <v>722</v>
      </c>
      <c r="I7" s="18"/>
      <c r="J7" s="454"/>
      <c r="K7" s="18"/>
      <c r="L7" s="40"/>
      <c r="M7" s="39"/>
      <c r="N7" s="40"/>
      <c r="O7" s="39"/>
      <c r="P7" s="40"/>
      <c r="Q7" s="39"/>
      <c r="R7" s="40"/>
      <c r="S7" s="18"/>
    </row>
    <row r="8" spans="1:19" s="9" customFormat="1" ht="54.95" customHeight="1" x14ac:dyDescent="0.25">
      <c r="A8" s="14"/>
      <c r="B8" s="276" t="s">
        <v>145</v>
      </c>
      <c r="D8" s="412" t="s">
        <v>569</v>
      </c>
      <c r="F8" s="89" t="s">
        <v>64</v>
      </c>
      <c r="G8" s="18"/>
      <c r="H8" s="89" t="s">
        <v>107</v>
      </c>
      <c r="I8" s="18"/>
      <c r="J8" s="455"/>
      <c r="K8" s="39"/>
      <c r="L8" s="40"/>
      <c r="M8" s="39"/>
      <c r="N8" s="40"/>
      <c r="O8" s="39"/>
      <c r="P8" s="40"/>
      <c r="Q8" s="39"/>
      <c r="R8" s="40"/>
      <c r="S8" s="39"/>
    </row>
    <row r="9" spans="1:19" s="9" customFormat="1" ht="54.95" customHeight="1" x14ac:dyDescent="0.25">
      <c r="A9" s="14"/>
      <c r="B9" s="276" t="s">
        <v>146</v>
      </c>
      <c r="D9" s="412" t="s">
        <v>569</v>
      </c>
      <c r="F9" s="89" t="s">
        <v>64</v>
      </c>
      <c r="G9" s="18"/>
      <c r="H9" s="89" t="s">
        <v>107</v>
      </c>
      <c r="I9" s="18"/>
      <c r="J9" s="455"/>
      <c r="K9" s="41"/>
      <c r="L9" s="40"/>
      <c r="M9" s="41"/>
      <c r="N9" s="40"/>
      <c r="O9" s="41"/>
      <c r="P9" s="40"/>
      <c r="Q9" s="41"/>
      <c r="R9" s="40"/>
      <c r="S9" s="41"/>
    </row>
    <row r="10" spans="1:19" s="9" customFormat="1" ht="54.95" customHeight="1" x14ac:dyDescent="0.25">
      <c r="A10" s="14"/>
      <c r="B10" s="84" t="s">
        <v>147</v>
      </c>
      <c r="D10" s="412" t="s">
        <v>569</v>
      </c>
      <c r="F10" s="89" t="s">
        <v>64</v>
      </c>
      <c r="G10" s="18"/>
      <c r="H10" s="314" t="s">
        <v>723</v>
      </c>
      <c r="I10" s="18"/>
      <c r="J10" s="455"/>
      <c r="K10" s="39"/>
      <c r="L10" s="40"/>
      <c r="M10" s="39"/>
      <c r="N10" s="40"/>
      <c r="O10" s="39"/>
      <c r="P10" s="40"/>
      <c r="Q10" s="39"/>
      <c r="R10" s="40"/>
      <c r="S10" s="39"/>
    </row>
    <row r="11" spans="1:19" s="9" customFormat="1" ht="54.95" customHeight="1" x14ac:dyDescent="0.25">
      <c r="A11" s="14"/>
      <c r="B11" s="84" t="s">
        <v>148</v>
      </c>
      <c r="D11" s="412" t="s">
        <v>569</v>
      </c>
      <c r="F11" s="89" t="s">
        <v>64</v>
      </c>
      <c r="G11" s="18"/>
      <c r="H11" s="314" t="s">
        <v>724</v>
      </c>
      <c r="I11" s="18"/>
      <c r="J11" s="455"/>
      <c r="K11" s="18"/>
      <c r="L11" s="40"/>
      <c r="M11" s="18"/>
      <c r="N11" s="40"/>
      <c r="O11" s="18"/>
      <c r="P11" s="40"/>
      <c r="Q11" s="18"/>
      <c r="R11" s="40"/>
      <c r="S11" s="18"/>
    </row>
    <row r="12" spans="1:19" s="9" customFormat="1" ht="54.95" customHeight="1" x14ac:dyDescent="0.25">
      <c r="A12" s="14"/>
      <c r="B12" s="27" t="s">
        <v>149</v>
      </c>
      <c r="D12" s="412" t="s">
        <v>281</v>
      </c>
      <c r="F12" s="89" t="s">
        <v>64</v>
      </c>
      <c r="G12" s="18"/>
      <c r="H12" s="314" t="s">
        <v>725</v>
      </c>
      <c r="I12" s="18"/>
      <c r="J12" s="455"/>
      <c r="K12" s="18"/>
      <c r="L12" s="40"/>
      <c r="M12" s="18"/>
      <c r="N12" s="40"/>
      <c r="O12" s="18"/>
      <c r="P12" s="40"/>
      <c r="Q12" s="18"/>
      <c r="R12" s="40"/>
      <c r="S12" s="18"/>
    </row>
    <row r="13" spans="1:19" s="237" customFormat="1" ht="31.5" x14ac:dyDescent="0.3">
      <c r="A13" s="14"/>
      <c r="B13" s="277" t="s">
        <v>150</v>
      </c>
      <c r="D13" s="412" t="s">
        <v>536</v>
      </c>
      <c r="E13" s="9"/>
      <c r="F13" s="89" t="s">
        <v>64</v>
      </c>
      <c r="G13" s="18"/>
      <c r="H13" s="314" t="s">
        <v>764</v>
      </c>
      <c r="I13" s="18"/>
      <c r="J13" s="455"/>
      <c r="K13" s="18"/>
      <c r="L13" s="40"/>
      <c r="M13" s="18"/>
      <c r="N13" s="40"/>
      <c r="O13" s="18"/>
      <c r="P13" s="40"/>
      <c r="Q13" s="18"/>
      <c r="R13" s="40"/>
      <c r="S13" s="18"/>
    </row>
    <row r="14" spans="1:19" ht="31.5" x14ac:dyDescent="0.3">
      <c r="A14" s="15"/>
      <c r="B14" s="278" t="s">
        <v>151</v>
      </c>
      <c r="C14" s="279"/>
      <c r="D14" s="310" t="s">
        <v>536</v>
      </c>
      <c r="E14" s="11"/>
      <c r="F14" s="280" t="s">
        <v>64</v>
      </c>
      <c r="G14" s="281"/>
      <c r="H14" s="314" t="s">
        <v>764</v>
      </c>
      <c r="I14" s="281"/>
      <c r="J14" s="456"/>
      <c r="K14" s="281"/>
      <c r="L14" s="42"/>
      <c r="M14" s="281"/>
      <c r="N14" s="42"/>
      <c r="O14" s="281"/>
      <c r="P14" s="42"/>
      <c r="Q14" s="281"/>
      <c r="R14" s="42"/>
      <c r="S14" s="281"/>
    </row>
  </sheetData>
  <mergeCells count="1">
    <mergeCell ref="J7:J14"/>
  </mergeCells>
  <dataValidations count="1">
    <dataValidation type="list" showInputMessage="1" showErrorMessage="1" promptTitle="Reporting type" prompt="Please indicate which type of reporting, between:_x000a__x000a_Systematic disclosure_x000a_EITI reporting_x000a_Not available_x000a_Not applicable" sqref="D7:D14">
      <formula1>Reporting_options_list</formula1>
    </dataValidation>
  </dataValidations>
  <pageMargins left="0.25" right="0.25" top="0.75" bottom="0.75" header="0.3" footer="0.3"/>
  <pageSetup paperSize="8" orientation="landscape" horizontalDpi="1200" verticalDpi="120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KL19"/>
  <sheetViews>
    <sheetView topLeftCell="A4" zoomScale="70" zoomScaleNormal="70" zoomScalePageLayoutView="85" workbookViewId="0">
      <selection activeCell="D12" sqref="D12"/>
    </sheetView>
  </sheetViews>
  <sheetFormatPr defaultColWidth="10.5" defaultRowHeight="16.5" x14ac:dyDescent="0.3"/>
  <cols>
    <col min="1" max="1" width="18" style="235" customWidth="1"/>
    <col min="2" max="2" width="37" style="252" customWidth="1"/>
    <col min="3" max="3" width="3.5" style="235" customWidth="1"/>
    <col min="4" max="4" width="41.375" style="235" customWidth="1"/>
    <col min="5" max="5" width="3.5" style="235" customWidth="1"/>
    <col min="6" max="6" width="30.5" style="235" customWidth="1"/>
    <col min="7" max="7" width="3.5" style="235" customWidth="1"/>
    <col min="8" max="8" width="30.5" style="235" customWidth="1"/>
    <col min="9" max="9" width="3.5" style="235" customWidth="1"/>
    <col min="10" max="10" width="47.875" style="235" customWidth="1"/>
    <col min="11" max="11" width="3" style="235" customWidth="1"/>
    <col min="12" max="12" width="39.5" style="235" customWidth="1"/>
    <col min="13" max="13" width="3" style="235" customWidth="1"/>
    <col min="14" max="14" width="39.5" style="235" customWidth="1"/>
    <col min="15" max="15" width="3" style="235" customWidth="1"/>
    <col min="16" max="16" width="39.5" style="235" customWidth="1"/>
    <col min="17" max="17" width="3" style="235" customWidth="1"/>
    <col min="18" max="18" width="39.5" style="235" customWidth="1"/>
    <col min="19" max="19" width="3" style="235" customWidth="1"/>
    <col min="20" max="298" width="10.875" style="253"/>
    <col min="299" max="16384" width="10.5" style="235"/>
  </cols>
  <sheetData>
    <row r="1" spans="1:19" ht="27" x14ac:dyDescent="0.45">
      <c r="A1" s="234" t="s">
        <v>152</v>
      </c>
    </row>
    <row r="3" spans="1:19" s="41" customFormat="1" ht="141.75" x14ac:dyDescent="0.25">
      <c r="A3" s="287" t="s">
        <v>153</v>
      </c>
      <c r="B3" s="58" t="s">
        <v>154</v>
      </c>
      <c r="D3" s="10" t="s">
        <v>94</v>
      </c>
      <c r="F3" s="59"/>
      <c r="H3" s="59"/>
      <c r="J3" s="50"/>
      <c r="L3" s="40"/>
      <c r="N3" s="40"/>
      <c r="P3" s="40"/>
      <c r="R3" s="40"/>
    </row>
    <row r="4" spans="1:19" s="39" customFormat="1" ht="19.5" x14ac:dyDescent="0.25">
      <c r="A4" s="57"/>
      <c r="B4" s="48"/>
      <c r="D4" s="48"/>
      <c r="F4" s="48"/>
      <c r="H4" s="48"/>
      <c r="J4" s="49"/>
      <c r="L4" s="49"/>
      <c r="N4" s="49"/>
      <c r="P4" s="49"/>
      <c r="R4" s="49"/>
    </row>
    <row r="5" spans="1:19" s="54" customFormat="1" ht="78" x14ac:dyDescent="0.25">
      <c r="A5" s="52"/>
      <c r="B5" s="53" t="s">
        <v>95</v>
      </c>
      <c r="D5" s="83" t="s">
        <v>96</v>
      </c>
      <c r="E5" s="46"/>
      <c r="F5" s="83" t="s">
        <v>97</v>
      </c>
      <c r="G5" s="46"/>
      <c r="H5" s="83" t="s">
        <v>98</v>
      </c>
      <c r="J5" s="47" t="s">
        <v>99</v>
      </c>
      <c r="K5" s="46"/>
      <c r="L5" s="47" t="s">
        <v>100</v>
      </c>
      <c r="M5" s="46"/>
      <c r="N5" s="47" t="s">
        <v>101</v>
      </c>
      <c r="O5" s="46"/>
      <c r="P5" s="47" t="s">
        <v>102</v>
      </c>
      <c r="Q5" s="46"/>
      <c r="R5" s="47" t="s">
        <v>103</v>
      </c>
      <c r="S5" s="46"/>
    </row>
    <row r="6" spans="1:19" s="39" customFormat="1" ht="19.5" x14ac:dyDescent="0.25">
      <c r="A6" s="57"/>
      <c r="B6" s="48"/>
      <c r="D6" s="48"/>
      <c r="F6" s="48"/>
      <c r="H6" s="48"/>
      <c r="J6" s="49"/>
      <c r="L6" s="49"/>
      <c r="N6" s="49"/>
      <c r="P6" s="49"/>
      <c r="R6" s="49"/>
    </row>
    <row r="7" spans="1:19" s="9" customFormat="1" ht="32.25" customHeight="1" x14ac:dyDescent="0.25">
      <c r="A7" s="14"/>
      <c r="B7" s="16" t="s">
        <v>155</v>
      </c>
      <c r="D7" s="310" t="s">
        <v>536</v>
      </c>
      <c r="F7" s="89" t="s">
        <v>64</v>
      </c>
      <c r="G7" s="18"/>
      <c r="H7" s="310" t="s">
        <v>726</v>
      </c>
      <c r="I7" s="18"/>
      <c r="J7" s="301"/>
      <c r="K7" s="18"/>
      <c r="L7" s="40"/>
      <c r="M7" s="39"/>
      <c r="N7" s="40"/>
      <c r="O7" s="39"/>
      <c r="P7" s="40"/>
      <c r="Q7" s="39"/>
      <c r="R7" s="40"/>
      <c r="S7" s="18"/>
    </row>
    <row r="8" spans="1:19" s="9" customFormat="1" ht="32.25" customHeight="1" x14ac:dyDescent="0.25">
      <c r="A8" s="14"/>
      <c r="B8" s="230" t="s">
        <v>156</v>
      </c>
      <c r="D8" s="10" t="s">
        <v>543</v>
      </c>
      <c r="F8" s="413" t="s">
        <v>765</v>
      </c>
      <c r="G8" s="18"/>
      <c r="H8" s="379"/>
      <c r="I8" s="18"/>
      <c r="J8" s="301"/>
      <c r="K8" s="39"/>
      <c r="L8" s="40"/>
      <c r="M8" s="39"/>
      <c r="N8" s="40"/>
      <c r="O8" s="39"/>
      <c r="P8" s="40"/>
      <c r="Q8" s="39"/>
      <c r="R8" s="40"/>
      <c r="S8" s="39"/>
    </row>
    <row r="9" spans="1:19" s="9" customFormat="1" ht="32.25" customHeight="1" x14ac:dyDescent="0.25">
      <c r="A9" s="14"/>
      <c r="B9" s="231" t="s">
        <v>157</v>
      </c>
      <c r="D9" s="10" t="s">
        <v>543</v>
      </c>
      <c r="F9" s="413" t="s">
        <v>765</v>
      </c>
      <c r="G9" s="18"/>
      <c r="H9" s="379"/>
      <c r="I9" s="18"/>
      <c r="J9" s="301"/>
      <c r="K9" s="41"/>
      <c r="L9" s="40"/>
      <c r="M9" s="41"/>
      <c r="N9" s="40"/>
      <c r="O9" s="41"/>
      <c r="P9" s="40"/>
      <c r="Q9" s="41"/>
      <c r="R9" s="40"/>
      <c r="S9" s="41"/>
    </row>
    <row r="10" spans="1:19" s="9" customFormat="1" ht="32.25" customHeight="1" x14ac:dyDescent="0.25">
      <c r="A10" s="14"/>
      <c r="B10" s="231" t="s">
        <v>158</v>
      </c>
      <c r="D10" s="310" t="s">
        <v>536</v>
      </c>
      <c r="F10" s="89" t="s">
        <v>64</v>
      </c>
      <c r="G10" s="18"/>
      <c r="H10" s="379" t="s">
        <v>727</v>
      </c>
      <c r="I10" s="18"/>
      <c r="J10" s="301"/>
      <c r="K10" s="41"/>
      <c r="L10" s="40"/>
      <c r="M10" s="41"/>
      <c r="N10" s="40"/>
      <c r="O10" s="41"/>
      <c r="P10" s="40"/>
      <c r="Q10" s="41"/>
      <c r="R10" s="40"/>
      <c r="S10" s="41"/>
    </row>
    <row r="11" spans="1:19" s="9" customFormat="1" ht="32.25" customHeight="1" x14ac:dyDescent="0.25">
      <c r="A11" s="14"/>
      <c r="B11" s="229" t="s">
        <v>159</v>
      </c>
      <c r="D11" s="310" t="s">
        <v>536</v>
      </c>
      <c r="F11" s="89" t="s">
        <v>64</v>
      </c>
      <c r="G11" s="18"/>
      <c r="H11" s="379" t="s">
        <v>727</v>
      </c>
      <c r="I11" s="18"/>
      <c r="J11" s="301"/>
      <c r="K11" s="39"/>
      <c r="L11" s="40"/>
      <c r="M11" s="39"/>
      <c r="N11" s="40"/>
      <c r="O11" s="39"/>
      <c r="P11" s="40"/>
      <c r="Q11" s="39"/>
      <c r="R11" s="40"/>
      <c r="S11" s="39"/>
    </row>
    <row r="12" spans="1:19" s="9" customFormat="1" ht="32.25" customHeight="1" x14ac:dyDescent="0.25">
      <c r="A12" s="14"/>
      <c r="B12" s="231" t="s">
        <v>160</v>
      </c>
      <c r="D12" s="412" t="s">
        <v>569</v>
      </c>
      <c r="F12" s="315"/>
      <c r="G12" s="18"/>
      <c r="H12" s="89"/>
      <c r="I12" s="18"/>
      <c r="J12" s="301"/>
      <c r="K12" s="18"/>
      <c r="L12" s="40"/>
      <c r="M12" s="18"/>
      <c r="N12" s="40"/>
      <c r="O12" s="18"/>
      <c r="P12" s="40"/>
      <c r="Q12" s="18"/>
      <c r="R12" s="40"/>
      <c r="S12" s="18"/>
    </row>
    <row r="13" spans="1:19" s="9" customFormat="1" ht="32.25" customHeight="1" x14ac:dyDescent="0.25">
      <c r="A13" s="14"/>
      <c r="B13" s="230" t="s">
        <v>161</v>
      </c>
      <c r="D13" s="310" t="s">
        <v>536</v>
      </c>
      <c r="F13" s="89" t="s">
        <v>64</v>
      </c>
      <c r="G13" s="18"/>
      <c r="H13" s="379" t="s">
        <v>727</v>
      </c>
      <c r="I13" s="18"/>
      <c r="J13" s="301"/>
      <c r="K13" s="18"/>
      <c r="L13" s="40"/>
      <c r="M13" s="18"/>
      <c r="N13" s="40"/>
      <c r="O13" s="18"/>
      <c r="P13" s="40"/>
      <c r="Q13" s="18"/>
      <c r="R13" s="40"/>
      <c r="S13" s="18"/>
    </row>
    <row r="14" spans="1:19" s="9" customFormat="1" ht="32.25" customHeight="1" x14ac:dyDescent="0.25">
      <c r="A14" s="14"/>
      <c r="B14" s="230" t="s">
        <v>162</v>
      </c>
      <c r="D14" s="310" t="s">
        <v>536</v>
      </c>
      <c r="F14" s="89" t="s">
        <v>64</v>
      </c>
      <c r="G14" s="18"/>
      <c r="H14" s="379" t="s">
        <v>727</v>
      </c>
      <c r="I14" s="18"/>
      <c r="J14" s="301"/>
      <c r="K14" s="18"/>
      <c r="L14" s="40"/>
      <c r="M14" s="18"/>
      <c r="N14" s="40"/>
      <c r="O14" s="18"/>
      <c r="P14" s="40"/>
      <c r="Q14" s="18"/>
      <c r="R14" s="40"/>
      <c r="S14" s="18"/>
    </row>
    <row r="15" spans="1:19" s="9" customFormat="1" ht="32.25" customHeight="1" x14ac:dyDescent="0.3">
      <c r="A15" s="14"/>
      <c r="B15" s="231" t="s">
        <v>163</v>
      </c>
      <c r="D15" s="310" t="s">
        <v>536</v>
      </c>
      <c r="F15" s="89" t="s">
        <v>64</v>
      </c>
      <c r="G15" s="238"/>
      <c r="H15" s="379" t="s">
        <v>727</v>
      </c>
      <c r="I15" s="238"/>
      <c r="J15" s="301"/>
      <c r="K15" s="238"/>
      <c r="L15" s="40"/>
      <c r="M15" s="238"/>
      <c r="N15" s="40"/>
      <c r="O15" s="238"/>
      <c r="P15" s="40"/>
      <c r="Q15" s="238"/>
      <c r="R15" s="40"/>
      <c r="S15" s="238"/>
    </row>
    <row r="16" spans="1:19" s="9" customFormat="1" ht="32.25" customHeight="1" x14ac:dyDescent="0.3">
      <c r="A16" s="14"/>
      <c r="B16" s="230" t="s">
        <v>164</v>
      </c>
      <c r="D16" s="310" t="s">
        <v>536</v>
      </c>
      <c r="F16" s="315"/>
      <c r="G16" s="238"/>
      <c r="H16" s="379" t="s">
        <v>766</v>
      </c>
      <c r="I16" s="238"/>
      <c r="J16" s="301"/>
      <c r="K16" s="238"/>
      <c r="L16" s="40"/>
      <c r="M16" s="238"/>
      <c r="N16" s="40"/>
      <c r="O16" s="238"/>
      <c r="P16" s="40"/>
      <c r="Q16" s="238"/>
      <c r="R16" s="40"/>
      <c r="S16" s="238"/>
    </row>
    <row r="17" spans="1:19" s="9" customFormat="1" ht="32.25" customHeight="1" x14ac:dyDescent="0.3">
      <c r="A17" s="14"/>
      <c r="B17" s="232" t="s">
        <v>165</v>
      </c>
      <c r="D17" s="310" t="s">
        <v>543</v>
      </c>
      <c r="F17" s="315" t="s">
        <v>544</v>
      </c>
      <c r="G17" s="238"/>
      <c r="H17" s="89" t="s">
        <v>107</v>
      </c>
      <c r="I17" s="238"/>
      <c r="J17" s="301"/>
      <c r="K17" s="238"/>
      <c r="L17" s="40"/>
      <c r="M17" s="238"/>
      <c r="N17" s="40"/>
      <c r="O17" s="238"/>
      <c r="P17" s="40"/>
      <c r="Q17" s="238"/>
      <c r="R17" s="40"/>
      <c r="S17" s="238"/>
    </row>
    <row r="18" spans="1:19" s="9" customFormat="1" ht="83.45" customHeight="1" x14ac:dyDescent="0.3">
      <c r="A18" s="14"/>
      <c r="B18" s="16" t="s">
        <v>166</v>
      </c>
      <c r="D18" s="310" t="s">
        <v>543</v>
      </c>
      <c r="F18" s="315" t="s">
        <v>544</v>
      </c>
      <c r="G18" s="238"/>
      <c r="H18" s="89" t="s">
        <v>107</v>
      </c>
      <c r="I18" s="238"/>
      <c r="J18" s="377"/>
      <c r="K18" s="238"/>
      <c r="L18" s="40"/>
      <c r="M18" s="238"/>
      <c r="N18" s="40"/>
      <c r="O18" s="238"/>
      <c r="P18" s="40"/>
      <c r="Q18" s="238"/>
      <c r="R18" s="40"/>
      <c r="S18" s="238"/>
    </row>
    <row r="19" spans="1:19" s="237" customFormat="1" x14ac:dyDescent="0.3">
      <c r="A19" s="236"/>
      <c r="B19" s="254"/>
    </row>
  </sheetData>
  <dataValidations count="1">
    <dataValidation type="list" showInputMessage="1" showErrorMessage="1" promptTitle="Reporting type" prompt="Please indicate which type of reporting, between:_x000a__x000a_Systematic disclosure_x000a_EITI reporting_x000a_Not available_x000a_Not applicable" sqref="D7:D16">
      <formula1>Reporting_options_list</formula1>
    </dataValidation>
  </dataValidations>
  <hyperlinks>
    <hyperlink ref="F18" r:id="rId1" location="/html/About/2057"/>
    <hyperlink ref="F17" r:id="rId2" location="/html/About/2057"/>
    <hyperlink ref="F8" r:id="rId3"/>
    <hyperlink ref="F9" r:id="rId4"/>
  </hyperlinks>
  <pageMargins left="0.7" right="0.7" top="0.75" bottom="0.75" header="0.3" footer="0.3"/>
  <pageSetup paperSize="8" orientation="landscape" horizontalDpi="1200" verticalDpi="1200" r:id="rId5"/>
  <legacyDrawing r:id="rId6"/>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S25"/>
  <sheetViews>
    <sheetView zoomScale="70" zoomScaleNormal="70" zoomScalePageLayoutView="50" workbookViewId="0">
      <selection activeCell="D24" sqref="D24"/>
    </sheetView>
  </sheetViews>
  <sheetFormatPr defaultColWidth="10.5" defaultRowHeight="16.5" x14ac:dyDescent="0.3"/>
  <cols>
    <col min="1" max="1" width="15" style="235" customWidth="1"/>
    <col min="2" max="2" width="65.375" style="250" customWidth="1"/>
    <col min="3" max="3" width="3.375" style="235" customWidth="1"/>
    <col min="4" max="4" width="38.5" style="235" customWidth="1"/>
    <col min="5" max="5" width="3.375" style="235" customWidth="1"/>
    <col min="6" max="6" width="26.375" style="235" customWidth="1"/>
    <col min="7" max="7" width="3.375" style="235" customWidth="1"/>
    <col min="8" max="8" width="26.375" style="235" customWidth="1"/>
    <col min="9" max="9" width="3.375" style="235" customWidth="1"/>
    <col min="10" max="10" width="51" style="235" customWidth="1"/>
    <col min="11" max="11" width="3.375" style="235" customWidth="1"/>
    <col min="12" max="12" width="39.5" style="235" customWidth="1"/>
    <col min="13" max="13" width="3.375" style="235" customWidth="1"/>
    <col min="14" max="14" width="39.5" style="235" customWidth="1"/>
    <col min="15" max="15" width="3.375" style="235" customWidth="1"/>
    <col min="16" max="16" width="39.5" style="235" customWidth="1"/>
    <col min="17" max="17" width="3.375" style="235" customWidth="1"/>
    <col min="18" max="18" width="39.5" style="235" customWidth="1"/>
    <col min="19" max="19" width="3.375" style="235" customWidth="1"/>
    <col min="20" max="16384" width="10.5" style="235"/>
  </cols>
  <sheetData>
    <row r="1" spans="1:19" ht="27" x14ac:dyDescent="0.45">
      <c r="A1" s="234" t="s">
        <v>167</v>
      </c>
    </row>
    <row r="3" spans="1:19" s="41" customFormat="1" ht="126" x14ac:dyDescent="0.25">
      <c r="A3" s="287" t="s">
        <v>168</v>
      </c>
      <c r="B3" s="58" t="s">
        <v>169</v>
      </c>
      <c r="D3" s="10" t="s">
        <v>94</v>
      </c>
      <c r="F3" s="59"/>
      <c r="H3" s="59"/>
      <c r="J3" s="50"/>
      <c r="L3" s="40"/>
      <c r="N3" s="40"/>
      <c r="P3" s="40"/>
      <c r="R3" s="40"/>
    </row>
    <row r="4" spans="1:19" s="39" customFormat="1" ht="19.5" x14ac:dyDescent="0.25">
      <c r="A4" s="57"/>
      <c r="B4" s="48"/>
      <c r="D4" s="48"/>
      <c r="F4" s="48"/>
      <c r="H4" s="48"/>
      <c r="J4" s="49"/>
      <c r="L4" s="49"/>
      <c r="N4" s="49"/>
      <c r="P4" s="49"/>
      <c r="R4" s="49"/>
    </row>
    <row r="5" spans="1:19" s="54" customFormat="1" ht="78" x14ac:dyDescent="0.25">
      <c r="A5" s="52"/>
      <c r="B5" s="88" t="s">
        <v>95</v>
      </c>
      <c r="D5" s="83" t="s">
        <v>96</v>
      </c>
      <c r="E5" s="46"/>
      <c r="F5" s="83" t="s">
        <v>97</v>
      </c>
      <c r="G5" s="46"/>
      <c r="H5" s="83" t="s">
        <v>98</v>
      </c>
      <c r="J5" s="47" t="s">
        <v>99</v>
      </c>
      <c r="K5" s="46"/>
      <c r="L5" s="47" t="s">
        <v>100</v>
      </c>
      <c r="M5" s="46"/>
      <c r="N5" s="47" t="s">
        <v>101</v>
      </c>
      <c r="O5" s="46"/>
      <c r="P5" s="47" t="s">
        <v>102</v>
      </c>
      <c r="Q5" s="46"/>
      <c r="R5" s="47" t="s">
        <v>103</v>
      </c>
      <c r="S5" s="46"/>
    </row>
    <row r="6" spans="1:19" s="39" customFormat="1" ht="19.5" x14ac:dyDescent="0.25">
      <c r="A6" s="57"/>
      <c r="B6" s="48"/>
      <c r="D6" s="48"/>
      <c r="F6" s="48"/>
      <c r="H6" s="48"/>
      <c r="J6" s="49"/>
      <c r="L6" s="49"/>
      <c r="N6" s="49"/>
      <c r="P6" s="49"/>
      <c r="R6" s="49"/>
    </row>
    <row r="7" spans="1:19" s="41" customFormat="1" ht="47.25" x14ac:dyDescent="0.25">
      <c r="A7" s="287" t="s">
        <v>117</v>
      </c>
      <c r="B7" s="58" t="s">
        <v>170</v>
      </c>
      <c r="D7" s="10" t="s">
        <v>62</v>
      </c>
      <c r="F7" s="59"/>
      <c r="H7" s="59"/>
      <c r="J7" s="50"/>
    </row>
    <row r="8" spans="1:19" s="39" customFormat="1" ht="19.5" x14ac:dyDescent="0.25">
      <c r="A8" s="68"/>
      <c r="B8" s="48"/>
      <c r="D8" s="48"/>
      <c r="F8" s="48"/>
      <c r="H8" s="48"/>
      <c r="J8" s="49"/>
    </row>
    <row r="9" spans="1:19" s="9" customFormat="1" ht="51" customHeight="1" x14ac:dyDescent="0.25">
      <c r="A9" s="401" t="s">
        <v>171</v>
      </c>
      <c r="B9" s="27" t="s">
        <v>172</v>
      </c>
      <c r="D9" s="382" t="s">
        <v>536</v>
      </c>
      <c r="F9" s="402"/>
      <c r="G9" s="18"/>
      <c r="H9" s="379" t="s">
        <v>728</v>
      </c>
      <c r="I9" s="18"/>
      <c r="J9" s="449"/>
      <c r="K9" s="18"/>
      <c r="L9" s="40"/>
      <c r="M9" s="39"/>
      <c r="N9" s="40"/>
      <c r="O9" s="39"/>
      <c r="P9" s="40"/>
      <c r="Q9" s="39"/>
      <c r="R9" s="40"/>
      <c r="S9" s="18"/>
    </row>
    <row r="10" spans="1:19" s="9" customFormat="1" ht="51" customHeight="1" x14ac:dyDescent="0.25">
      <c r="A10" s="457" t="s">
        <v>173</v>
      </c>
      <c r="B10" s="25" t="s">
        <v>174</v>
      </c>
      <c r="D10" s="382" t="s">
        <v>536</v>
      </c>
      <c r="F10" s="89" t="s">
        <v>64</v>
      </c>
      <c r="G10" s="18"/>
      <c r="H10" s="379" t="s">
        <v>728</v>
      </c>
      <c r="I10" s="18"/>
      <c r="J10" s="450"/>
      <c r="K10" s="39"/>
      <c r="L10" s="40"/>
      <c r="M10" s="39"/>
      <c r="N10" s="40"/>
      <c r="O10" s="39"/>
      <c r="P10" s="40"/>
      <c r="Q10" s="39"/>
      <c r="R10" s="40"/>
      <c r="S10" s="39"/>
    </row>
    <row r="11" spans="1:19" s="9" customFormat="1" ht="51" customHeight="1" x14ac:dyDescent="0.25">
      <c r="A11" s="458"/>
      <c r="B11" s="26" t="s">
        <v>175</v>
      </c>
      <c r="D11" s="382" t="s">
        <v>536</v>
      </c>
      <c r="F11" s="89" t="s">
        <v>64</v>
      </c>
      <c r="G11" s="18"/>
      <c r="H11" s="379" t="s">
        <v>729</v>
      </c>
      <c r="I11" s="18"/>
      <c r="J11" s="450"/>
      <c r="K11" s="41"/>
      <c r="L11" s="40"/>
      <c r="M11" s="41"/>
      <c r="N11" s="40"/>
      <c r="O11" s="41"/>
      <c r="P11" s="40"/>
      <c r="Q11" s="41"/>
      <c r="R11" s="40"/>
      <c r="S11" s="41"/>
    </row>
    <row r="12" spans="1:19" s="9" customFormat="1" ht="51" customHeight="1" x14ac:dyDescent="0.25">
      <c r="A12" s="458"/>
      <c r="B12" s="26" t="s">
        <v>176</v>
      </c>
      <c r="D12" s="382" t="s">
        <v>536</v>
      </c>
      <c r="F12" s="89" t="s">
        <v>64</v>
      </c>
      <c r="G12" s="18"/>
      <c r="H12" s="379" t="s">
        <v>729</v>
      </c>
      <c r="I12" s="18"/>
      <c r="J12" s="450"/>
      <c r="K12" s="39"/>
      <c r="L12" s="40"/>
      <c r="M12" s="39"/>
      <c r="N12" s="40"/>
      <c r="O12" s="39"/>
      <c r="P12" s="40"/>
      <c r="Q12" s="39"/>
      <c r="R12" s="40"/>
      <c r="S12" s="39"/>
    </row>
    <row r="13" spans="1:19" s="9" customFormat="1" ht="51" customHeight="1" x14ac:dyDescent="0.25">
      <c r="A13" s="458"/>
      <c r="B13" s="26" t="s">
        <v>177</v>
      </c>
      <c r="D13" s="382" t="s">
        <v>536</v>
      </c>
      <c r="F13" s="89" t="s">
        <v>64</v>
      </c>
      <c r="G13" s="18"/>
      <c r="H13" s="379" t="s">
        <v>729</v>
      </c>
      <c r="I13" s="18"/>
      <c r="J13" s="450"/>
      <c r="K13" s="18"/>
      <c r="L13" s="40"/>
      <c r="M13" s="18"/>
      <c r="N13" s="40"/>
      <c r="O13" s="18"/>
      <c r="P13" s="40"/>
      <c r="Q13" s="18"/>
      <c r="R13" s="40"/>
      <c r="S13" s="18"/>
    </row>
    <row r="14" spans="1:19" s="9" customFormat="1" ht="51" customHeight="1" x14ac:dyDescent="0.25">
      <c r="A14" s="458"/>
      <c r="B14" s="26" t="s">
        <v>178</v>
      </c>
      <c r="D14" s="382" t="s">
        <v>536</v>
      </c>
      <c r="F14" s="89" t="s">
        <v>64</v>
      </c>
      <c r="G14" s="18"/>
      <c r="H14" s="379" t="s">
        <v>729</v>
      </c>
      <c r="I14" s="18"/>
      <c r="J14" s="450"/>
      <c r="K14" s="18"/>
      <c r="L14" s="40"/>
      <c r="M14" s="18"/>
      <c r="N14" s="40"/>
      <c r="O14" s="18"/>
      <c r="P14" s="40"/>
      <c r="Q14" s="18"/>
      <c r="R14" s="40"/>
      <c r="S14" s="18"/>
    </row>
    <row r="15" spans="1:19" s="9" customFormat="1" ht="51" customHeight="1" x14ac:dyDescent="0.25">
      <c r="A15" s="458"/>
      <c r="B15" s="26" t="s">
        <v>179</v>
      </c>
      <c r="D15" s="382" t="s">
        <v>536</v>
      </c>
      <c r="F15" s="89" t="s">
        <v>64</v>
      </c>
      <c r="G15" s="18"/>
      <c r="H15" s="379" t="s">
        <v>729</v>
      </c>
      <c r="I15" s="18"/>
      <c r="J15" s="450"/>
      <c r="K15" s="18"/>
      <c r="L15" s="40"/>
      <c r="M15" s="18"/>
      <c r="N15" s="40"/>
      <c r="O15" s="18"/>
      <c r="P15" s="40"/>
      <c r="Q15" s="18"/>
      <c r="R15" s="40"/>
      <c r="S15" s="18"/>
    </row>
    <row r="16" spans="1:19" s="9" customFormat="1" ht="51" customHeight="1" x14ac:dyDescent="0.3">
      <c r="A16" s="457" t="s">
        <v>180</v>
      </c>
      <c r="B16" s="27" t="s">
        <v>181</v>
      </c>
      <c r="D16" s="414" t="s">
        <v>545</v>
      </c>
      <c r="F16" s="402" t="s">
        <v>546</v>
      </c>
      <c r="G16" s="238"/>
      <c r="H16" s="89" t="s">
        <v>107</v>
      </c>
      <c r="I16" s="238"/>
      <c r="J16" s="450"/>
      <c r="K16" s="238"/>
      <c r="L16" s="40"/>
      <c r="M16" s="238"/>
      <c r="N16" s="40"/>
      <c r="O16" s="238"/>
      <c r="P16" s="40"/>
      <c r="Q16" s="238"/>
      <c r="R16" s="40"/>
      <c r="S16" s="238"/>
    </row>
    <row r="17" spans="1:19" s="9" customFormat="1" ht="51" customHeight="1" x14ac:dyDescent="0.3">
      <c r="A17" s="458"/>
      <c r="B17" s="27" t="s">
        <v>182</v>
      </c>
      <c r="D17" s="382" t="s">
        <v>545</v>
      </c>
      <c r="F17" s="402" t="s">
        <v>547</v>
      </c>
      <c r="G17" s="238"/>
      <c r="H17" s="89" t="s">
        <v>107</v>
      </c>
      <c r="I17" s="238"/>
      <c r="J17" s="450"/>
      <c r="K17" s="238"/>
      <c r="L17" s="40"/>
      <c r="M17" s="238"/>
      <c r="N17" s="40"/>
      <c r="O17" s="238"/>
      <c r="P17" s="40"/>
      <c r="Q17" s="238"/>
      <c r="R17" s="40"/>
      <c r="S17" s="238"/>
    </row>
    <row r="18" spans="1:19" s="9" customFormat="1" ht="51" customHeight="1" x14ac:dyDescent="0.3">
      <c r="A18" s="457" t="s">
        <v>183</v>
      </c>
      <c r="B18" s="26" t="s">
        <v>184</v>
      </c>
      <c r="D18" s="382" t="s">
        <v>536</v>
      </c>
      <c r="F18" s="89" t="s">
        <v>64</v>
      </c>
      <c r="G18" s="238"/>
      <c r="H18" s="379" t="s">
        <v>767</v>
      </c>
      <c r="I18" s="238"/>
      <c r="J18" s="450"/>
      <c r="K18" s="238"/>
      <c r="L18" s="40"/>
      <c r="M18" s="238"/>
      <c r="N18" s="40"/>
      <c r="O18" s="238"/>
      <c r="P18" s="40"/>
      <c r="Q18" s="238"/>
      <c r="R18" s="40"/>
      <c r="S18" s="238"/>
    </row>
    <row r="19" spans="1:19" s="9" customFormat="1" ht="51" customHeight="1" x14ac:dyDescent="0.3">
      <c r="A19" s="458"/>
      <c r="B19" s="26" t="s">
        <v>185</v>
      </c>
      <c r="D19" s="382" t="s">
        <v>536</v>
      </c>
      <c r="F19" s="402"/>
      <c r="G19" s="238"/>
      <c r="H19" s="379" t="s">
        <v>767</v>
      </c>
      <c r="I19" s="238"/>
      <c r="J19" s="450"/>
      <c r="K19" s="238"/>
      <c r="L19" s="40"/>
      <c r="M19" s="238"/>
      <c r="N19" s="40"/>
      <c r="O19" s="238"/>
      <c r="P19" s="40"/>
      <c r="Q19" s="238"/>
      <c r="R19" s="40"/>
      <c r="S19" s="238"/>
    </row>
    <row r="20" spans="1:19" s="9" customFormat="1" ht="51" customHeight="1" x14ac:dyDescent="0.3">
      <c r="A20" s="458"/>
      <c r="B20" s="26" t="s">
        <v>186</v>
      </c>
      <c r="D20" s="382" t="s">
        <v>536</v>
      </c>
      <c r="F20" s="89" t="s">
        <v>64</v>
      </c>
      <c r="G20" s="238"/>
      <c r="H20" s="379" t="s">
        <v>768</v>
      </c>
      <c r="I20" s="238"/>
      <c r="J20" s="450"/>
      <c r="K20" s="238"/>
      <c r="L20" s="40"/>
      <c r="M20" s="238"/>
      <c r="N20" s="40"/>
      <c r="O20" s="238"/>
      <c r="P20" s="40"/>
      <c r="Q20" s="238"/>
      <c r="R20" s="40"/>
      <c r="S20" s="238"/>
    </row>
    <row r="21" spans="1:19" s="9" customFormat="1" ht="51" customHeight="1" x14ac:dyDescent="0.3">
      <c r="A21" s="458"/>
      <c r="B21" s="26" t="s">
        <v>187</v>
      </c>
      <c r="D21" s="382" t="s">
        <v>536</v>
      </c>
      <c r="F21" s="89" t="s">
        <v>64</v>
      </c>
      <c r="G21" s="238"/>
      <c r="H21" s="379" t="s">
        <v>768</v>
      </c>
      <c r="I21" s="238"/>
      <c r="J21" s="450"/>
      <c r="K21" s="238"/>
      <c r="L21" s="40"/>
      <c r="M21" s="238"/>
      <c r="N21" s="40"/>
      <c r="O21" s="238"/>
      <c r="P21" s="40"/>
      <c r="Q21" s="238"/>
      <c r="R21" s="40"/>
      <c r="S21" s="238"/>
    </row>
    <row r="22" spans="1:19" s="9" customFormat="1" ht="51" customHeight="1" x14ac:dyDescent="0.3">
      <c r="A22" s="457" t="s">
        <v>188</v>
      </c>
      <c r="B22" s="26" t="s">
        <v>189</v>
      </c>
      <c r="D22" s="382" t="s">
        <v>536</v>
      </c>
      <c r="F22" s="89" t="s">
        <v>64</v>
      </c>
      <c r="G22" s="238"/>
      <c r="H22" s="379" t="s">
        <v>730</v>
      </c>
      <c r="I22" s="238"/>
      <c r="J22" s="450"/>
      <c r="K22" s="238"/>
      <c r="L22" s="40"/>
      <c r="M22" s="238"/>
      <c r="N22" s="40"/>
      <c r="O22" s="238"/>
      <c r="P22" s="40"/>
      <c r="Q22" s="238"/>
      <c r="R22" s="40"/>
      <c r="S22" s="238"/>
    </row>
    <row r="23" spans="1:19" s="9" customFormat="1" ht="51" customHeight="1" x14ac:dyDescent="0.3">
      <c r="A23" s="458"/>
      <c r="B23" s="26" t="s">
        <v>190</v>
      </c>
      <c r="D23" s="382" t="s">
        <v>536</v>
      </c>
      <c r="F23" s="89" t="s">
        <v>64</v>
      </c>
      <c r="G23" s="238"/>
      <c r="H23" s="379" t="s">
        <v>730</v>
      </c>
      <c r="I23" s="238"/>
      <c r="J23" s="450"/>
      <c r="K23" s="238"/>
      <c r="L23" s="40"/>
      <c r="M23" s="238"/>
      <c r="N23" s="40"/>
      <c r="O23" s="238"/>
      <c r="P23" s="40"/>
      <c r="Q23" s="238"/>
      <c r="R23" s="40"/>
      <c r="S23" s="238"/>
    </row>
    <row r="24" spans="1:19" s="9" customFormat="1" ht="51" customHeight="1" x14ac:dyDescent="0.3">
      <c r="A24" s="401" t="s">
        <v>191</v>
      </c>
      <c r="B24" s="26" t="s">
        <v>192</v>
      </c>
      <c r="D24" s="382" t="s">
        <v>536</v>
      </c>
      <c r="F24" s="89" t="s">
        <v>64</v>
      </c>
      <c r="G24" s="238"/>
      <c r="H24" s="379" t="s">
        <v>729</v>
      </c>
      <c r="I24" s="238"/>
      <c r="J24" s="451"/>
      <c r="K24" s="238"/>
      <c r="L24" s="40"/>
      <c r="M24" s="238"/>
      <c r="N24" s="40"/>
      <c r="O24" s="238"/>
      <c r="P24" s="40"/>
      <c r="Q24" s="238"/>
      <c r="R24" s="40"/>
      <c r="S24" s="238"/>
    </row>
    <row r="25" spans="1:19" s="237" customFormat="1" x14ac:dyDescent="0.3">
      <c r="A25" s="236"/>
      <c r="B25" s="251"/>
    </row>
  </sheetData>
  <mergeCells count="5">
    <mergeCell ref="A10:A15"/>
    <mergeCell ref="A16:A17"/>
    <mergeCell ref="A18:A21"/>
    <mergeCell ref="A22:A23"/>
    <mergeCell ref="J9:J24"/>
  </mergeCells>
  <dataValidations count="2">
    <dataValidation type="list" showInputMessage="1" showErrorMessage="1" promptTitle="Reporting type" prompt="Please indicate which type of reporting, between:_x000a__x000a_Systematic disclosure_x000a_EITI reporting_x000a_Not available_x000a_Not applicable" sqref="D9:D24">
      <formula1>Reporting_options_list</formula1>
    </dataValidation>
    <dataValidation type="textLength" allowBlank="1" showInputMessage="1" showErrorMessage="1" sqref="H9:H10">
      <formula1>0</formula1>
      <formula2>350</formula2>
    </dataValidation>
  </dataValidations>
  <hyperlinks>
    <hyperlink ref="F16" r:id="rId1"/>
    <hyperlink ref="F17" r:id="rId2"/>
  </hyperlinks>
  <pageMargins left="0.7" right="0.7" top="0.75" bottom="0.75" header="0.3" footer="0.3"/>
  <pageSetup paperSize="8" orientation="landscape" horizontalDpi="1200" verticalDpi="1200" r:id="rId3"/>
  <legacy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L9"/>
  <sheetViews>
    <sheetView topLeftCell="A4" zoomScale="70" zoomScaleNormal="70" zoomScalePageLayoutView="60" workbookViewId="0">
      <selection activeCell="E19" sqref="E19"/>
    </sheetView>
  </sheetViews>
  <sheetFormatPr defaultColWidth="10.5" defaultRowHeight="16.5" x14ac:dyDescent="0.3"/>
  <cols>
    <col min="1" max="1" width="18.375" style="235" customWidth="1"/>
    <col min="2" max="2" width="37.5" style="235" customWidth="1"/>
    <col min="3" max="3" width="3" style="235" customWidth="1"/>
    <col min="4" max="4" width="39" style="235" customWidth="1"/>
    <col min="5" max="5" width="3" style="235" customWidth="1"/>
    <col min="6" max="6" width="28.5" style="235" customWidth="1"/>
    <col min="7" max="7" width="3" style="235" customWidth="1"/>
    <col min="8" max="8" width="28.5" style="235" customWidth="1"/>
    <col min="9" max="9" width="3" style="235" customWidth="1"/>
    <col min="10" max="10" width="39.5" style="235" customWidth="1"/>
    <col min="11" max="11" width="3" style="235" customWidth="1"/>
    <col min="12" max="12" width="39.5" style="235" customWidth="1"/>
    <col min="13" max="13" width="3" style="235" customWidth="1"/>
    <col min="14" max="14" width="39.5" style="235" customWidth="1"/>
    <col min="15" max="15" width="3" style="235" customWidth="1"/>
    <col min="16" max="16" width="39.5" style="235" customWidth="1"/>
    <col min="17" max="17" width="3" style="235" customWidth="1"/>
    <col min="18" max="18" width="39.5" style="235" customWidth="1"/>
    <col min="19" max="19" width="3" style="235" customWidth="1"/>
    <col min="20" max="16384" width="10.5" style="235"/>
  </cols>
  <sheetData>
    <row r="1" spans="1:298" ht="27" x14ac:dyDescent="0.45">
      <c r="A1" s="234" t="s">
        <v>193</v>
      </c>
    </row>
    <row r="3" spans="1:298" s="31" customFormat="1" ht="94.5" x14ac:dyDescent="0.25">
      <c r="A3" s="32" t="s">
        <v>194</v>
      </c>
      <c r="B3" s="33" t="s">
        <v>195</v>
      </c>
      <c r="C3" s="34"/>
      <c r="D3" s="10" t="s">
        <v>94</v>
      </c>
      <c r="E3" s="34"/>
      <c r="F3" s="35"/>
      <c r="G3" s="34"/>
      <c r="H3" s="35"/>
      <c r="I3" s="34"/>
      <c r="J3" s="7"/>
      <c r="L3" s="37"/>
      <c r="N3" s="37"/>
      <c r="P3" s="37"/>
      <c r="R3" s="37"/>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c r="CQ3" s="30"/>
      <c r="CR3" s="30"/>
      <c r="CS3" s="30"/>
      <c r="CT3" s="30"/>
      <c r="CU3" s="30"/>
      <c r="CV3" s="30"/>
      <c r="CW3" s="30"/>
      <c r="CX3" s="30"/>
      <c r="CY3" s="30"/>
      <c r="CZ3" s="30"/>
      <c r="DA3" s="30"/>
      <c r="DB3" s="30"/>
      <c r="DC3" s="30"/>
      <c r="DD3" s="30"/>
      <c r="DE3" s="30"/>
      <c r="DF3" s="30"/>
      <c r="DG3" s="30"/>
      <c r="DH3" s="30"/>
      <c r="DI3" s="30"/>
      <c r="DJ3" s="30"/>
      <c r="DK3" s="30"/>
      <c r="DL3" s="30"/>
      <c r="DM3" s="30"/>
      <c r="DN3" s="30"/>
      <c r="DO3" s="30"/>
      <c r="DP3" s="30"/>
      <c r="DQ3" s="30"/>
      <c r="DR3" s="30"/>
      <c r="DS3" s="30"/>
      <c r="DT3" s="30"/>
      <c r="DU3" s="30"/>
      <c r="DV3" s="30"/>
      <c r="DW3" s="30"/>
      <c r="DX3" s="30"/>
      <c r="DY3" s="30"/>
      <c r="DZ3" s="30"/>
      <c r="EA3" s="30"/>
      <c r="EB3" s="30"/>
      <c r="EC3" s="30"/>
      <c r="ED3" s="30"/>
      <c r="EE3" s="30"/>
      <c r="EF3" s="30"/>
      <c r="EG3" s="30"/>
      <c r="EH3" s="30"/>
      <c r="EI3" s="30"/>
      <c r="EJ3" s="30"/>
      <c r="EK3" s="30"/>
      <c r="EL3" s="30"/>
      <c r="EM3" s="30"/>
      <c r="EN3" s="30"/>
      <c r="EO3" s="30"/>
      <c r="EP3" s="30"/>
      <c r="EQ3" s="30"/>
      <c r="ER3" s="30"/>
      <c r="ES3" s="30"/>
      <c r="ET3" s="30"/>
      <c r="EU3" s="30"/>
      <c r="EV3" s="30"/>
      <c r="EW3" s="30"/>
      <c r="EX3" s="30"/>
      <c r="EY3" s="30"/>
      <c r="EZ3" s="30"/>
      <c r="FA3" s="30"/>
      <c r="FB3" s="30"/>
      <c r="FC3" s="30"/>
      <c r="FD3" s="30"/>
      <c r="FE3" s="30"/>
      <c r="FF3" s="30"/>
      <c r="FG3" s="30"/>
      <c r="FH3" s="30"/>
      <c r="FI3" s="30"/>
      <c r="FJ3" s="30"/>
      <c r="FK3" s="30"/>
      <c r="FL3" s="30"/>
      <c r="FM3" s="30"/>
      <c r="FN3" s="30"/>
      <c r="FO3" s="30"/>
      <c r="FP3" s="30"/>
      <c r="FQ3" s="30"/>
      <c r="FR3" s="30"/>
      <c r="FS3" s="30"/>
      <c r="FT3" s="30"/>
      <c r="FU3" s="30"/>
      <c r="FV3" s="30"/>
      <c r="FW3" s="30"/>
      <c r="FX3" s="30"/>
      <c r="FY3" s="30"/>
      <c r="FZ3" s="30"/>
      <c r="GA3" s="30"/>
      <c r="GB3" s="30"/>
      <c r="GC3" s="30"/>
      <c r="GD3" s="30"/>
      <c r="GE3" s="30"/>
      <c r="GF3" s="30"/>
      <c r="GG3" s="30"/>
      <c r="GH3" s="30"/>
      <c r="GI3" s="30"/>
      <c r="GJ3" s="30"/>
      <c r="GK3" s="30"/>
      <c r="GL3" s="30"/>
      <c r="GM3" s="30"/>
      <c r="GN3" s="30"/>
      <c r="GO3" s="30"/>
      <c r="GP3" s="30"/>
      <c r="GQ3" s="30"/>
      <c r="GR3" s="30"/>
      <c r="GS3" s="30"/>
      <c r="GT3" s="30"/>
      <c r="GU3" s="30"/>
      <c r="GV3" s="30"/>
      <c r="GW3" s="30"/>
      <c r="GX3" s="30"/>
      <c r="GY3" s="30"/>
      <c r="GZ3" s="30"/>
      <c r="HA3" s="30"/>
      <c r="HB3" s="30"/>
      <c r="HC3" s="30"/>
      <c r="HD3" s="30"/>
      <c r="HE3" s="30"/>
      <c r="HF3" s="30"/>
      <c r="HG3" s="30"/>
      <c r="HH3" s="30"/>
      <c r="HI3" s="30"/>
      <c r="HJ3" s="30"/>
      <c r="HK3" s="30"/>
      <c r="HL3" s="30"/>
      <c r="HM3" s="30"/>
      <c r="HN3" s="30"/>
      <c r="HO3" s="30"/>
      <c r="HP3" s="30"/>
      <c r="HQ3" s="30"/>
      <c r="HR3" s="30"/>
      <c r="HS3" s="30"/>
      <c r="HT3" s="30"/>
      <c r="HU3" s="30"/>
      <c r="HV3" s="30"/>
      <c r="HW3" s="30"/>
      <c r="HX3" s="30"/>
      <c r="HY3" s="30"/>
      <c r="HZ3" s="30"/>
      <c r="IA3" s="30"/>
      <c r="IB3" s="30"/>
      <c r="IC3" s="30"/>
      <c r="ID3" s="30"/>
      <c r="IE3" s="30"/>
      <c r="IF3" s="30"/>
      <c r="IG3" s="30"/>
      <c r="IH3" s="30"/>
      <c r="II3" s="30"/>
      <c r="IJ3" s="30"/>
      <c r="IK3" s="30"/>
      <c r="IL3" s="30"/>
      <c r="IM3" s="30"/>
      <c r="IN3" s="30"/>
      <c r="IO3" s="30"/>
      <c r="IP3" s="30"/>
      <c r="IQ3" s="30"/>
      <c r="IR3" s="30"/>
      <c r="IS3" s="30"/>
      <c r="IT3" s="30"/>
      <c r="IU3" s="30"/>
      <c r="IV3" s="30"/>
      <c r="IW3" s="30"/>
      <c r="IX3" s="30"/>
      <c r="IY3" s="30"/>
      <c r="IZ3" s="30"/>
      <c r="JA3" s="30"/>
      <c r="JB3" s="30"/>
      <c r="JC3" s="30"/>
      <c r="JD3" s="30"/>
      <c r="JE3" s="30"/>
      <c r="JF3" s="30"/>
      <c r="JG3" s="30"/>
      <c r="JH3" s="30"/>
      <c r="JI3" s="30"/>
      <c r="JJ3" s="30"/>
      <c r="JK3" s="30"/>
      <c r="JL3" s="30"/>
      <c r="JM3" s="30"/>
      <c r="JN3" s="30"/>
      <c r="JO3" s="30"/>
      <c r="JP3" s="30"/>
      <c r="JQ3" s="30"/>
      <c r="JR3" s="30"/>
      <c r="JS3" s="30"/>
      <c r="JT3" s="30"/>
      <c r="JU3" s="30"/>
      <c r="JV3" s="30"/>
      <c r="JW3" s="30"/>
      <c r="JX3" s="30"/>
      <c r="JY3" s="30"/>
      <c r="JZ3" s="30"/>
      <c r="KA3" s="30"/>
      <c r="KB3" s="30"/>
      <c r="KC3" s="30"/>
      <c r="KD3" s="30"/>
      <c r="KE3" s="30"/>
      <c r="KF3" s="30"/>
      <c r="KG3" s="30"/>
      <c r="KH3" s="30"/>
      <c r="KI3" s="30"/>
      <c r="KJ3" s="30"/>
      <c r="KK3" s="30"/>
      <c r="KL3" s="30"/>
    </row>
    <row r="4" spans="1:298" s="4" customFormat="1" ht="19.5" x14ac:dyDescent="0.25">
      <c r="B4" s="2"/>
      <c r="C4" s="1"/>
      <c r="D4" s="2"/>
      <c r="E4" s="1"/>
      <c r="F4" s="2"/>
      <c r="G4" s="1"/>
      <c r="H4" s="2"/>
      <c r="I4" s="1"/>
      <c r="J4" s="3"/>
      <c r="L4" s="3"/>
      <c r="N4" s="3"/>
      <c r="P4" s="3"/>
      <c r="R4" s="3"/>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row>
    <row r="5" spans="1:298" s="4" customFormat="1" ht="97.5" x14ac:dyDescent="0.25">
      <c r="A5" s="1"/>
      <c r="B5" s="2" t="s">
        <v>95</v>
      </c>
      <c r="C5" s="1"/>
      <c r="D5" s="83" t="s">
        <v>96</v>
      </c>
      <c r="E5" s="46"/>
      <c r="F5" s="83" t="s">
        <v>97</v>
      </c>
      <c r="G5" s="46"/>
      <c r="H5" s="83" t="s">
        <v>98</v>
      </c>
      <c r="I5" s="54"/>
      <c r="J5" s="47" t="s">
        <v>99</v>
      </c>
      <c r="K5" s="28"/>
      <c r="L5" s="29" t="s">
        <v>100</v>
      </c>
      <c r="M5" s="28"/>
      <c r="N5" s="29" t="s">
        <v>101</v>
      </c>
      <c r="O5" s="28"/>
      <c r="P5" s="29" t="s">
        <v>102</v>
      </c>
      <c r="Q5" s="28"/>
      <c r="R5" s="29" t="s">
        <v>103</v>
      </c>
      <c r="S5" s="28"/>
    </row>
    <row r="6" spans="1:298" s="4" customFormat="1" ht="19.5" x14ac:dyDescent="0.25">
      <c r="B6" s="2"/>
      <c r="C6" s="1"/>
      <c r="D6" s="2"/>
      <c r="E6" s="1"/>
      <c r="F6" s="2"/>
      <c r="G6" s="1"/>
      <c r="H6" s="2"/>
      <c r="I6" s="1"/>
      <c r="J6" s="3"/>
      <c r="L6" s="3"/>
      <c r="N6" s="3"/>
      <c r="P6" s="3"/>
      <c r="R6" s="3"/>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row>
    <row r="7" spans="1:298" s="233" customFormat="1" ht="114.95" customHeight="1" x14ac:dyDescent="0.25">
      <c r="A7" s="9"/>
      <c r="B7" s="258" t="s">
        <v>196</v>
      </c>
      <c r="C7" s="9"/>
      <c r="D7" s="382" t="s">
        <v>536</v>
      </c>
      <c r="E7" s="9"/>
      <c r="F7" s="89" t="s">
        <v>64</v>
      </c>
      <c r="G7" s="18"/>
      <c r="H7" s="403" t="s">
        <v>731</v>
      </c>
      <c r="I7" s="391"/>
      <c r="J7" s="459"/>
      <c r="K7" s="19"/>
      <c r="L7" s="37"/>
      <c r="M7" s="19"/>
      <c r="N7" s="37"/>
      <c r="O7" s="19"/>
      <c r="P7" s="37"/>
      <c r="Q7" s="19"/>
      <c r="R7" s="37"/>
      <c r="S7" s="19"/>
      <c r="T7" s="288"/>
      <c r="U7" s="288"/>
      <c r="V7" s="288"/>
      <c r="W7" s="288"/>
      <c r="X7" s="288"/>
      <c r="Y7" s="288"/>
      <c r="Z7" s="288"/>
      <c r="AA7" s="288"/>
      <c r="AB7" s="288"/>
      <c r="AC7" s="288"/>
      <c r="AD7" s="288"/>
      <c r="AE7" s="288"/>
      <c r="AF7" s="288"/>
      <c r="AG7" s="288"/>
      <c r="AH7" s="288"/>
      <c r="AI7" s="288"/>
      <c r="AJ7" s="288"/>
      <c r="AK7" s="288"/>
      <c r="AL7" s="288"/>
      <c r="AM7" s="288"/>
      <c r="AN7" s="288"/>
      <c r="AO7" s="288"/>
      <c r="AP7" s="288"/>
      <c r="AQ7" s="288"/>
      <c r="AR7" s="288"/>
      <c r="AS7" s="288"/>
      <c r="AT7" s="288"/>
      <c r="AU7" s="288"/>
      <c r="AV7" s="288"/>
      <c r="AW7" s="288"/>
      <c r="AX7" s="288"/>
      <c r="AY7" s="288"/>
      <c r="AZ7" s="288"/>
      <c r="BA7" s="288"/>
      <c r="BB7" s="288"/>
      <c r="BC7" s="288"/>
      <c r="BD7" s="288"/>
      <c r="BE7" s="288"/>
      <c r="BF7" s="288"/>
      <c r="BG7" s="288"/>
      <c r="BH7" s="288"/>
      <c r="BI7" s="288"/>
      <c r="BJ7" s="288"/>
      <c r="BK7" s="288"/>
      <c r="BL7" s="288"/>
      <c r="BM7" s="288"/>
      <c r="BN7" s="288"/>
      <c r="BO7" s="288"/>
      <c r="BP7" s="288"/>
      <c r="BQ7" s="288"/>
      <c r="BR7" s="288"/>
      <c r="BS7" s="288"/>
      <c r="BT7" s="288"/>
      <c r="BU7" s="288"/>
      <c r="BV7" s="288"/>
      <c r="BW7" s="288"/>
      <c r="BX7" s="288"/>
      <c r="BY7" s="288"/>
      <c r="BZ7" s="288"/>
      <c r="CA7" s="288"/>
      <c r="CB7" s="288"/>
      <c r="CC7" s="288"/>
      <c r="CD7" s="288"/>
      <c r="CE7" s="288"/>
      <c r="CF7" s="288"/>
      <c r="CG7" s="288"/>
      <c r="CH7" s="288"/>
      <c r="CI7" s="288"/>
      <c r="CJ7" s="288"/>
      <c r="CK7" s="288"/>
      <c r="CL7" s="288"/>
      <c r="CM7" s="288"/>
      <c r="CN7" s="288"/>
      <c r="CO7" s="288"/>
      <c r="CP7" s="288"/>
      <c r="CQ7" s="288"/>
      <c r="CR7" s="288"/>
      <c r="CS7" s="288"/>
      <c r="CT7" s="288"/>
      <c r="CU7" s="288"/>
      <c r="CV7" s="288"/>
      <c r="CW7" s="288"/>
      <c r="CX7" s="288"/>
      <c r="CY7" s="288"/>
      <c r="CZ7" s="288"/>
      <c r="DA7" s="288"/>
      <c r="DB7" s="288"/>
      <c r="DC7" s="288"/>
      <c r="DD7" s="288"/>
      <c r="DE7" s="288"/>
      <c r="DF7" s="288"/>
      <c r="DG7" s="288"/>
      <c r="DH7" s="288"/>
      <c r="DI7" s="288"/>
      <c r="DJ7" s="288"/>
      <c r="DK7" s="288"/>
      <c r="DL7" s="288"/>
      <c r="DM7" s="288"/>
      <c r="DN7" s="288"/>
      <c r="DO7" s="288"/>
      <c r="DP7" s="288"/>
      <c r="DQ7" s="288"/>
      <c r="DR7" s="288"/>
      <c r="DS7" s="288"/>
      <c r="DT7" s="288"/>
      <c r="DU7" s="288"/>
      <c r="DV7" s="288"/>
      <c r="DW7" s="288"/>
      <c r="DX7" s="288"/>
      <c r="DY7" s="288"/>
      <c r="DZ7" s="288"/>
      <c r="EA7" s="288"/>
      <c r="EB7" s="288"/>
      <c r="EC7" s="288"/>
      <c r="ED7" s="288"/>
      <c r="EE7" s="288"/>
      <c r="EF7" s="288"/>
      <c r="EG7" s="288"/>
      <c r="EH7" s="288"/>
      <c r="EI7" s="288"/>
      <c r="EJ7" s="288"/>
      <c r="EK7" s="288"/>
      <c r="EL7" s="288"/>
      <c r="EM7" s="288"/>
      <c r="EN7" s="288"/>
      <c r="EO7" s="288"/>
      <c r="EP7" s="288"/>
      <c r="EQ7" s="288"/>
      <c r="ER7" s="288"/>
      <c r="ES7" s="288"/>
      <c r="ET7" s="288"/>
      <c r="EU7" s="288"/>
      <c r="EV7" s="288"/>
      <c r="EW7" s="288"/>
      <c r="EX7" s="288"/>
      <c r="EY7" s="288"/>
      <c r="EZ7" s="288"/>
      <c r="FA7" s="288"/>
      <c r="FB7" s="288"/>
      <c r="FC7" s="288"/>
      <c r="FD7" s="288"/>
      <c r="FE7" s="288"/>
      <c r="FF7" s="288"/>
      <c r="FG7" s="288"/>
      <c r="FH7" s="288"/>
      <c r="FI7" s="288"/>
      <c r="FJ7" s="288"/>
      <c r="FK7" s="288"/>
      <c r="FL7" s="288"/>
      <c r="FM7" s="288"/>
      <c r="FN7" s="288"/>
      <c r="FO7" s="288"/>
      <c r="FP7" s="288"/>
      <c r="FQ7" s="288"/>
      <c r="FR7" s="288"/>
      <c r="FS7" s="288"/>
      <c r="FT7" s="288"/>
      <c r="FU7" s="288"/>
      <c r="FV7" s="288"/>
      <c r="FW7" s="288"/>
      <c r="FX7" s="288"/>
      <c r="FY7" s="288"/>
      <c r="FZ7" s="288"/>
      <c r="GA7" s="288"/>
      <c r="GB7" s="288"/>
      <c r="GC7" s="288"/>
      <c r="GD7" s="288"/>
      <c r="GE7" s="288"/>
      <c r="GF7" s="288"/>
      <c r="GG7" s="288"/>
      <c r="GH7" s="288"/>
      <c r="GI7" s="288"/>
      <c r="GJ7" s="288"/>
      <c r="GK7" s="288"/>
      <c r="GL7" s="288"/>
      <c r="GM7" s="288"/>
      <c r="GN7" s="288"/>
      <c r="GO7" s="288"/>
      <c r="GP7" s="288"/>
      <c r="GQ7" s="288"/>
      <c r="GR7" s="288"/>
      <c r="GS7" s="288"/>
      <c r="GT7" s="288"/>
      <c r="GU7" s="288"/>
      <c r="GV7" s="288"/>
      <c r="GW7" s="288"/>
      <c r="GX7" s="288"/>
      <c r="GY7" s="288"/>
      <c r="GZ7" s="288"/>
      <c r="HA7" s="288"/>
      <c r="HB7" s="288"/>
      <c r="HC7" s="288"/>
      <c r="HD7" s="288"/>
      <c r="HE7" s="288"/>
      <c r="HF7" s="288"/>
      <c r="HG7" s="288"/>
      <c r="HH7" s="288"/>
      <c r="HI7" s="288"/>
      <c r="HJ7" s="288"/>
      <c r="HK7" s="288"/>
      <c r="HL7" s="288"/>
      <c r="HM7" s="288"/>
      <c r="HN7" s="288"/>
      <c r="HO7" s="288"/>
      <c r="HP7" s="288"/>
      <c r="HQ7" s="288"/>
      <c r="HR7" s="288"/>
      <c r="HS7" s="288"/>
      <c r="HT7" s="288"/>
      <c r="HU7" s="288"/>
      <c r="HV7" s="288"/>
      <c r="HW7" s="288"/>
      <c r="HX7" s="288"/>
      <c r="HY7" s="288"/>
      <c r="HZ7" s="288"/>
      <c r="IA7" s="288"/>
      <c r="IB7" s="288"/>
      <c r="IC7" s="288"/>
      <c r="ID7" s="288"/>
      <c r="IE7" s="288"/>
      <c r="IF7" s="288"/>
      <c r="IG7" s="288"/>
      <c r="IH7" s="288"/>
      <c r="II7" s="288"/>
      <c r="IJ7" s="288"/>
      <c r="IK7" s="288"/>
      <c r="IL7" s="288"/>
      <c r="IM7" s="288"/>
      <c r="IN7" s="288"/>
      <c r="IO7" s="288"/>
      <c r="IP7" s="288"/>
      <c r="IQ7" s="288"/>
      <c r="IR7" s="288"/>
      <c r="IS7" s="288"/>
      <c r="IT7" s="288"/>
      <c r="IU7" s="288"/>
      <c r="IV7" s="288"/>
      <c r="IW7" s="288"/>
      <c r="IX7" s="288"/>
      <c r="IY7" s="288"/>
      <c r="IZ7" s="288"/>
      <c r="JA7" s="288"/>
      <c r="JB7" s="288"/>
      <c r="JC7" s="288"/>
      <c r="JD7" s="288"/>
      <c r="JE7" s="288"/>
      <c r="JF7" s="288"/>
      <c r="JG7" s="288"/>
      <c r="JH7" s="288"/>
      <c r="JI7" s="288"/>
      <c r="JJ7" s="288"/>
      <c r="JK7" s="288"/>
      <c r="JL7" s="288"/>
      <c r="JM7" s="288"/>
      <c r="JN7" s="288"/>
      <c r="JO7" s="288"/>
      <c r="JP7" s="288"/>
      <c r="JQ7" s="288"/>
      <c r="JR7" s="288"/>
      <c r="JS7" s="288"/>
      <c r="JT7" s="288"/>
      <c r="JU7" s="288"/>
      <c r="JV7" s="288"/>
      <c r="JW7" s="288"/>
      <c r="JX7" s="288"/>
      <c r="JY7" s="288"/>
      <c r="JZ7" s="288"/>
      <c r="KA7" s="288"/>
      <c r="KB7" s="288"/>
      <c r="KC7" s="288"/>
      <c r="KD7" s="288"/>
      <c r="KE7" s="288"/>
      <c r="KF7" s="288"/>
      <c r="KG7" s="288"/>
      <c r="KH7" s="288"/>
      <c r="KI7" s="288"/>
      <c r="KJ7" s="288"/>
      <c r="KK7" s="288"/>
      <c r="KL7" s="288"/>
    </row>
    <row r="8" spans="1:298" s="233" customFormat="1" ht="114.95" customHeight="1" x14ac:dyDescent="0.25">
      <c r="A8" s="9"/>
      <c r="B8" s="249" t="s">
        <v>197</v>
      </c>
      <c r="C8" s="9"/>
      <c r="D8" s="382" t="s">
        <v>536</v>
      </c>
      <c r="E8" s="9"/>
      <c r="F8" s="89" t="s">
        <v>64</v>
      </c>
      <c r="G8" s="18"/>
      <c r="H8" s="403" t="s">
        <v>731</v>
      </c>
      <c r="I8" s="391"/>
      <c r="J8" s="460"/>
      <c r="K8" s="4"/>
      <c r="L8" s="37"/>
      <c r="M8" s="4"/>
      <c r="N8" s="37"/>
      <c r="O8" s="4"/>
      <c r="P8" s="37"/>
      <c r="Q8" s="4"/>
      <c r="R8" s="37"/>
      <c r="S8" s="4"/>
      <c r="T8" s="288"/>
      <c r="U8" s="288"/>
      <c r="V8" s="288"/>
      <c r="W8" s="288"/>
      <c r="X8" s="288"/>
      <c r="Y8" s="288"/>
      <c r="Z8" s="288"/>
      <c r="AA8" s="288"/>
      <c r="AB8" s="288"/>
      <c r="AC8" s="288"/>
      <c r="AD8" s="288"/>
      <c r="AE8" s="288"/>
      <c r="AF8" s="288"/>
      <c r="AG8" s="288"/>
      <c r="AH8" s="288"/>
      <c r="AI8" s="288"/>
      <c r="AJ8" s="288"/>
      <c r="AK8" s="288"/>
      <c r="AL8" s="288"/>
      <c r="AM8" s="288"/>
      <c r="AN8" s="288"/>
      <c r="AO8" s="288"/>
      <c r="AP8" s="288"/>
      <c r="AQ8" s="288"/>
      <c r="AR8" s="288"/>
      <c r="AS8" s="288"/>
      <c r="AT8" s="288"/>
      <c r="AU8" s="288"/>
      <c r="AV8" s="288"/>
      <c r="AW8" s="288"/>
      <c r="AX8" s="288"/>
      <c r="AY8" s="288"/>
      <c r="AZ8" s="288"/>
      <c r="BA8" s="288"/>
      <c r="BB8" s="288"/>
      <c r="BC8" s="288"/>
      <c r="BD8" s="288"/>
      <c r="BE8" s="288"/>
      <c r="BF8" s="288"/>
      <c r="BG8" s="288"/>
      <c r="BH8" s="288"/>
      <c r="BI8" s="288"/>
      <c r="BJ8" s="288"/>
      <c r="BK8" s="288"/>
      <c r="BL8" s="288"/>
      <c r="BM8" s="288"/>
      <c r="BN8" s="288"/>
      <c r="BO8" s="288"/>
      <c r="BP8" s="288"/>
      <c r="BQ8" s="288"/>
      <c r="BR8" s="288"/>
      <c r="BS8" s="288"/>
      <c r="BT8" s="288"/>
      <c r="BU8" s="288"/>
      <c r="BV8" s="288"/>
      <c r="BW8" s="288"/>
      <c r="BX8" s="288"/>
      <c r="BY8" s="288"/>
      <c r="BZ8" s="288"/>
      <c r="CA8" s="288"/>
      <c r="CB8" s="288"/>
      <c r="CC8" s="288"/>
      <c r="CD8" s="288"/>
      <c r="CE8" s="288"/>
      <c r="CF8" s="288"/>
      <c r="CG8" s="288"/>
      <c r="CH8" s="288"/>
      <c r="CI8" s="288"/>
      <c r="CJ8" s="288"/>
      <c r="CK8" s="288"/>
      <c r="CL8" s="288"/>
      <c r="CM8" s="288"/>
      <c r="CN8" s="288"/>
      <c r="CO8" s="288"/>
      <c r="CP8" s="288"/>
      <c r="CQ8" s="288"/>
      <c r="CR8" s="288"/>
      <c r="CS8" s="288"/>
      <c r="CT8" s="288"/>
      <c r="CU8" s="288"/>
      <c r="CV8" s="288"/>
      <c r="CW8" s="288"/>
      <c r="CX8" s="288"/>
      <c r="CY8" s="288"/>
      <c r="CZ8" s="288"/>
      <c r="DA8" s="288"/>
      <c r="DB8" s="288"/>
      <c r="DC8" s="288"/>
      <c r="DD8" s="288"/>
      <c r="DE8" s="288"/>
      <c r="DF8" s="288"/>
      <c r="DG8" s="288"/>
      <c r="DH8" s="288"/>
      <c r="DI8" s="288"/>
      <c r="DJ8" s="288"/>
      <c r="DK8" s="288"/>
      <c r="DL8" s="288"/>
      <c r="DM8" s="288"/>
      <c r="DN8" s="288"/>
      <c r="DO8" s="288"/>
      <c r="DP8" s="288"/>
      <c r="DQ8" s="288"/>
      <c r="DR8" s="288"/>
      <c r="DS8" s="288"/>
      <c r="DT8" s="288"/>
      <c r="DU8" s="288"/>
      <c r="DV8" s="288"/>
      <c r="DW8" s="288"/>
      <c r="DX8" s="288"/>
      <c r="DY8" s="288"/>
      <c r="DZ8" s="288"/>
      <c r="EA8" s="288"/>
      <c r="EB8" s="288"/>
      <c r="EC8" s="288"/>
      <c r="ED8" s="288"/>
      <c r="EE8" s="288"/>
      <c r="EF8" s="288"/>
      <c r="EG8" s="288"/>
      <c r="EH8" s="288"/>
      <c r="EI8" s="288"/>
      <c r="EJ8" s="288"/>
      <c r="EK8" s="288"/>
      <c r="EL8" s="288"/>
      <c r="EM8" s="288"/>
      <c r="EN8" s="288"/>
      <c r="EO8" s="288"/>
      <c r="EP8" s="288"/>
      <c r="EQ8" s="288"/>
      <c r="ER8" s="288"/>
      <c r="ES8" s="288"/>
      <c r="ET8" s="288"/>
      <c r="EU8" s="288"/>
      <c r="EV8" s="288"/>
      <c r="EW8" s="288"/>
      <c r="EX8" s="288"/>
      <c r="EY8" s="288"/>
      <c r="EZ8" s="288"/>
      <c r="FA8" s="288"/>
      <c r="FB8" s="288"/>
      <c r="FC8" s="288"/>
      <c r="FD8" s="288"/>
      <c r="FE8" s="288"/>
      <c r="FF8" s="288"/>
      <c r="FG8" s="288"/>
      <c r="FH8" s="288"/>
      <c r="FI8" s="288"/>
      <c r="FJ8" s="288"/>
      <c r="FK8" s="288"/>
      <c r="FL8" s="288"/>
      <c r="FM8" s="288"/>
      <c r="FN8" s="288"/>
      <c r="FO8" s="288"/>
      <c r="FP8" s="288"/>
      <c r="FQ8" s="288"/>
      <c r="FR8" s="288"/>
      <c r="FS8" s="288"/>
      <c r="FT8" s="288"/>
      <c r="FU8" s="288"/>
      <c r="FV8" s="288"/>
      <c r="FW8" s="288"/>
      <c r="FX8" s="288"/>
      <c r="FY8" s="288"/>
      <c r="FZ8" s="288"/>
      <c r="GA8" s="288"/>
      <c r="GB8" s="288"/>
      <c r="GC8" s="288"/>
      <c r="GD8" s="288"/>
      <c r="GE8" s="288"/>
      <c r="GF8" s="288"/>
      <c r="GG8" s="288"/>
      <c r="GH8" s="288"/>
      <c r="GI8" s="288"/>
      <c r="GJ8" s="288"/>
      <c r="GK8" s="288"/>
      <c r="GL8" s="288"/>
      <c r="GM8" s="288"/>
      <c r="GN8" s="288"/>
      <c r="GO8" s="288"/>
      <c r="GP8" s="288"/>
      <c r="GQ8" s="288"/>
      <c r="GR8" s="288"/>
      <c r="GS8" s="288"/>
      <c r="GT8" s="288"/>
      <c r="GU8" s="288"/>
      <c r="GV8" s="288"/>
      <c r="GW8" s="288"/>
      <c r="GX8" s="288"/>
      <c r="GY8" s="288"/>
      <c r="GZ8" s="288"/>
      <c r="HA8" s="288"/>
      <c r="HB8" s="288"/>
      <c r="HC8" s="288"/>
      <c r="HD8" s="288"/>
      <c r="HE8" s="288"/>
      <c r="HF8" s="288"/>
      <c r="HG8" s="288"/>
      <c r="HH8" s="288"/>
      <c r="HI8" s="288"/>
      <c r="HJ8" s="288"/>
      <c r="HK8" s="288"/>
      <c r="HL8" s="288"/>
      <c r="HM8" s="288"/>
      <c r="HN8" s="288"/>
      <c r="HO8" s="288"/>
      <c r="HP8" s="288"/>
      <c r="HQ8" s="288"/>
      <c r="HR8" s="288"/>
      <c r="HS8" s="288"/>
      <c r="HT8" s="288"/>
      <c r="HU8" s="288"/>
      <c r="HV8" s="288"/>
      <c r="HW8" s="288"/>
      <c r="HX8" s="288"/>
      <c r="HY8" s="288"/>
      <c r="HZ8" s="288"/>
      <c r="IA8" s="288"/>
      <c r="IB8" s="288"/>
      <c r="IC8" s="288"/>
      <c r="ID8" s="288"/>
      <c r="IE8" s="288"/>
      <c r="IF8" s="288"/>
      <c r="IG8" s="288"/>
      <c r="IH8" s="288"/>
      <c r="II8" s="288"/>
      <c r="IJ8" s="288"/>
      <c r="IK8" s="288"/>
      <c r="IL8" s="288"/>
      <c r="IM8" s="288"/>
      <c r="IN8" s="288"/>
      <c r="IO8" s="288"/>
      <c r="IP8" s="288"/>
      <c r="IQ8" s="288"/>
      <c r="IR8" s="288"/>
      <c r="IS8" s="288"/>
      <c r="IT8" s="288"/>
      <c r="IU8" s="288"/>
      <c r="IV8" s="288"/>
      <c r="IW8" s="288"/>
      <c r="IX8" s="288"/>
      <c r="IY8" s="288"/>
      <c r="IZ8" s="288"/>
      <c r="JA8" s="288"/>
      <c r="JB8" s="288"/>
      <c r="JC8" s="288"/>
      <c r="JD8" s="288"/>
      <c r="JE8" s="288"/>
      <c r="JF8" s="288"/>
      <c r="JG8" s="288"/>
      <c r="JH8" s="288"/>
      <c r="JI8" s="288"/>
      <c r="JJ8" s="288"/>
      <c r="JK8" s="288"/>
      <c r="JL8" s="288"/>
      <c r="JM8" s="288"/>
      <c r="JN8" s="288"/>
      <c r="JO8" s="288"/>
      <c r="JP8" s="288"/>
      <c r="JQ8" s="288"/>
      <c r="JR8" s="288"/>
      <c r="JS8" s="288"/>
      <c r="JT8" s="288"/>
      <c r="JU8" s="288"/>
      <c r="JV8" s="288"/>
      <c r="JW8" s="288"/>
      <c r="JX8" s="288"/>
      <c r="JY8" s="288"/>
      <c r="JZ8" s="288"/>
      <c r="KA8" s="288"/>
      <c r="KB8" s="288"/>
      <c r="KC8" s="288"/>
      <c r="KD8" s="288"/>
      <c r="KE8" s="288"/>
      <c r="KF8" s="288"/>
      <c r="KG8" s="288"/>
      <c r="KH8" s="288"/>
      <c r="KI8" s="288"/>
      <c r="KJ8" s="288"/>
      <c r="KK8" s="288"/>
      <c r="KL8" s="288"/>
    </row>
    <row r="9" spans="1:298" s="233" customFormat="1" ht="114.95" customHeight="1" x14ac:dyDescent="0.25">
      <c r="A9" s="9"/>
      <c r="B9" s="258" t="s">
        <v>198</v>
      </c>
      <c r="C9" s="9"/>
      <c r="D9" s="382" t="s">
        <v>536</v>
      </c>
      <c r="E9" s="9"/>
      <c r="F9" s="89" t="s">
        <v>64</v>
      </c>
      <c r="G9" s="18"/>
      <c r="H9" s="403" t="s">
        <v>731</v>
      </c>
      <c r="I9" s="391"/>
      <c r="J9" s="461"/>
      <c r="K9" s="31"/>
      <c r="L9" s="37"/>
      <c r="M9" s="31"/>
      <c r="N9" s="37"/>
      <c r="O9" s="31"/>
      <c r="P9" s="37"/>
      <c r="Q9" s="31"/>
      <c r="R9" s="37"/>
      <c r="S9" s="31"/>
      <c r="T9" s="288"/>
      <c r="U9" s="288"/>
      <c r="V9" s="288"/>
      <c r="W9" s="288"/>
      <c r="X9" s="288"/>
      <c r="Y9" s="288"/>
      <c r="Z9" s="288"/>
      <c r="AA9" s="288"/>
      <c r="AB9" s="288"/>
      <c r="AC9" s="288"/>
      <c r="AD9" s="288"/>
      <c r="AE9" s="288"/>
      <c r="AF9" s="288"/>
      <c r="AG9" s="288"/>
      <c r="AH9" s="288"/>
      <c r="AI9" s="288"/>
      <c r="AJ9" s="288"/>
      <c r="AK9" s="288"/>
      <c r="AL9" s="288"/>
      <c r="AM9" s="288"/>
      <c r="AN9" s="288"/>
      <c r="AO9" s="288"/>
      <c r="AP9" s="288"/>
      <c r="AQ9" s="288"/>
      <c r="AR9" s="288"/>
      <c r="AS9" s="288"/>
      <c r="AT9" s="288"/>
      <c r="AU9" s="288"/>
      <c r="AV9" s="288"/>
      <c r="AW9" s="288"/>
      <c r="AX9" s="288"/>
      <c r="AY9" s="288"/>
      <c r="AZ9" s="288"/>
      <c r="BA9" s="288"/>
      <c r="BB9" s="288"/>
      <c r="BC9" s="288"/>
      <c r="BD9" s="288"/>
      <c r="BE9" s="288"/>
      <c r="BF9" s="288"/>
      <c r="BG9" s="288"/>
      <c r="BH9" s="288"/>
      <c r="BI9" s="288"/>
      <c r="BJ9" s="288"/>
      <c r="BK9" s="288"/>
      <c r="BL9" s="288"/>
      <c r="BM9" s="288"/>
      <c r="BN9" s="288"/>
      <c r="BO9" s="288"/>
      <c r="BP9" s="288"/>
      <c r="BQ9" s="288"/>
      <c r="BR9" s="288"/>
      <c r="BS9" s="288"/>
      <c r="BT9" s="288"/>
      <c r="BU9" s="288"/>
      <c r="BV9" s="288"/>
      <c r="BW9" s="288"/>
      <c r="BX9" s="288"/>
      <c r="BY9" s="288"/>
      <c r="BZ9" s="288"/>
      <c r="CA9" s="288"/>
      <c r="CB9" s="288"/>
      <c r="CC9" s="288"/>
      <c r="CD9" s="288"/>
      <c r="CE9" s="288"/>
      <c r="CF9" s="288"/>
      <c r="CG9" s="288"/>
      <c r="CH9" s="288"/>
      <c r="CI9" s="288"/>
      <c r="CJ9" s="288"/>
      <c r="CK9" s="288"/>
      <c r="CL9" s="288"/>
      <c r="CM9" s="288"/>
      <c r="CN9" s="288"/>
      <c r="CO9" s="288"/>
      <c r="CP9" s="288"/>
      <c r="CQ9" s="288"/>
      <c r="CR9" s="288"/>
      <c r="CS9" s="288"/>
      <c r="CT9" s="288"/>
      <c r="CU9" s="288"/>
      <c r="CV9" s="288"/>
      <c r="CW9" s="288"/>
      <c r="CX9" s="288"/>
      <c r="CY9" s="288"/>
      <c r="CZ9" s="288"/>
      <c r="DA9" s="288"/>
      <c r="DB9" s="288"/>
      <c r="DC9" s="288"/>
      <c r="DD9" s="288"/>
      <c r="DE9" s="288"/>
      <c r="DF9" s="288"/>
      <c r="DG9" s="288"/>
      <c r="DH9" s="288"/>
      <c r="DI9" s="288"/>
      <c r="DJ9" s="288"/>
      <c r="DK9" s="288"/>
      <c r="DL9" s="288"/>
      <c r="DM9" s="288"/>
      <c r="DN9" s="288"/>
      <c r="DO9" s="288"/>
      <c r="DP9" s="288"/>
      <c r="DQ9" s="288"/>
      <c r="DR9" s="288"/>
      <c r="DS9" s="288"/>
      <c r="DT9" s="288"/>
      <c r="DU9" s="288"/>
      <c r="DV9" s="288"/>
      <c r="DW9" s="288"/>
      <c r="DX9" s="288"/>
      <c r="DY9" s="288"/>
      <c r="DZ9" s="288"/>
      <c r="EA9" s="288"/>
      <c r="EB9" s="288"/>
      <c r="EC9" s="288"/>
      <c r="ED9" s="288"/>
      <c r="EE9" s="288"/>
      <c r="EF9" s="288"/>
      <c r="EG9" s="288"/>
      <c r="EH9" s="288"/>
      <c r="EI9" s="288"/>
      <c r="EJ9" s="288"/>
      <c r="EK9" s="288"/>
      <c r="EL9" s="288"/>
      <c r="EM9" s="288"/>
      <c r="EN9" s="288"/>
      <c r="EO9" s="288"/>
      <c r="EP9" s="288"/>
      <c r="EQ9" s="288"/>
      <c r="ER9" s="288"/>
      <c r="ES9" s="288"/>
      <c r="ET9" s="288"/>
      <c r="EU9" s="288"/>
      <c r="EV9" s="288"/>
      <c r="EW9" s="288"/>
      <c r="EX9" s="288"/>
      <c r="EY9" s="288"/>
      <c r="EZ9" s="288"/>
      <c r="FA9" s="288"/>
      <c r="FB9" s="288"/>
      <c r="FC9" s="288"/>
      <c r="FD9" s="288"/>
      <c r="FE9" s="288"/>
      <c r="FF9" s="288"/>
      <c r="FG9" s="288"/>
      <c r="FH9" s="288"/>
      <c r="FI9" s="288"/>
      <c r="FJ9" s="288"/>
      <c r="FK9" s="288"/>
      <c r="FL9" s="288"/>
      <c r="FM9" s="288"/>
      <c r="FN9" s="288"/>
      <c r="FO9" s="288"/>
      <c r="FP9" s="288"/>
      <c r="FQ9" s="288"/>
      <c r="FR9" s="288"/>
      <c r="FS9" s="288"/>
      <c r="FT9" s="288"/>
      <c r="FU9" s="288"/>
      <c r="FV9" s="288"/>
      <c r="FW9" s="288"/>
      <c r="FX9" s="288"/>
      <c r="FY9" s="288"/>
      <c r="FZ9" s="288"/>
      <c r="GA9" s="288"/>
      <c r="GB9" s="288"/>
      <c r="GC9" s="288"/>
      <c r="GD9" s="288"/>
      <c r="GE9" s="288"/>
      <c r="GF9" s="288"/>
      <c r="GG9" s="288"/>
      <c r="GH9" s="288"/>
      <c r="GI9" s="288"/>
      <c r="GJ9" s="288"/>
      <c r="GK9" s="288"/>
      <c r="GL9" s="288"/>
      <c r="GM9" s="288"/>
      <c r="GN9" s="288"/>
      <c r="GO9" s="288"/>
      <c r="GP9" s="288"/>
      <c r="GQ9" s="288"/>
      <c r="GR9" s="288"/>
      <c r="GS9" s="288"/>
      <c r="GT9" s="288"/>
      <c r="GU9" s="288"/>
      <c r="GV9" s="288"/>
      <c r="GW9" s="288"/>
      <c r="GX9" s="288"/>
      <c r="GY9" s="288"/>
      <c r="GZ9" s="288"/>
      <c r="HA9" s="288"/>
      <c r="HB9" s="288"/>
      <c r="HC9" s="288"/>
      <c r="HD9" s="288"/>
      <c r="HE9" s="288"/>
      <c r="HF9" s="288"/>
      <c r="HG9" s="288"/>
      <c r="HH9" s="288"/>
      <c r="HI9" s="288"/>
      <c r="HJ9" s="288"/>
      <c r="HK9" s="288"/>
      <c r="HL9" s="288"/>
      <c r="HM9" s="288"/>
      <c r="HN9" s="288"/>
      <c r="HO9" s="288"/>
      <c r="HP9" s="288"/>
      <c r="HQ9" s="288"/>
      <c r="HR9" s="288"/>
      <c r="HS9" s="288"/>
      <c r="HT9" s="288"/>
      <c r="HU9" s="288"/>
      <c r="HV9" s="288"/>
      <c r="HW9" s="288"/>
      <c r="HX9" s="288"/>
      <c r="HY9" s="288"/>
      <c r="HZ9" s="288"/>
      <c r="IA9" s="288"/>
      <c r="IB9" s="288"/>
      <c r="IC9" s="288"/>
      <c r="ID9" s="288"/>
      <c r="IE9" s="288"/>
      <c r="IF9" s="288"/>
      <c r="IG9" s="288"/>
      <c r="IH9" s="288"/>
      <c r="II9" s="288"/>
      <c r="IJ9" s="288"/>
      <c r="IK9" s="288"/>
      <c r="IL9" s="288"/>
      <c r="IM9" s="288"/>
      <c r="IN9" s="288"/>
      <c r="IO9" s="288"/>
      <c r="IP9" s="288"/>
      <c r="IQ9" s="288"/>
      <c r="IR9" s="288"/>
      <c r="IS9" s="288"/>
      <c r="IT9" s="288"/>
      <c r="IU9" s="288"/>
      <c r="IV9" s="288"/>
      <c r="IW9" s="288"/>
      <c r="IX9" s="288"/>
      <c r="IY9" s="288"/>
      <c r="IZ9" s="288"/>
      <c r="JA9" s="288"/>
      <c r="JB9" s="288"/>
      <c r="JC9" s="288"/>
      <c r="JD9" s="288"/>
      <c r="JE9" s="288"/>
      <c r="JF9" s="288"/>
      <c r="JG9" s="288"/>
      <c r="JH9" s="288"/>
      <c r="JI9" s="288"/>
      <c r="JJ9" s="288"/>
      <c r="JK9" s="288"/>
      <c r="JL9" s="288"/>
      <c r="JM9" s="288"/>
      <c r="JN9" s="288"/>
      <c r="JO9" s="288"/>
      <c r="JP9" s="288"/>
      <c r="JQ9" s="288"/>
      <c r="JR9" s="288"/>
      <c r="JS9" s="288"/>
      <c r="JT9" s="288"/>
      <c r="JU9" s="288"/>
      <c r="JV9" s="288"/>
      <c r="JW9" s="288"/>
      <c r="JX9" s="288"/>
      <c r="JY9" s="288"/>
      <c r="JZ9" s="288"/>
      <c r="KA9" s="288"/>
      <c r="KB9" s="288"/>
      <c r="KC9" s="288"/>
      <c r="KD9" s="288"/>
      <c r="KE9" s="288"/>
      <c r="KF9" s="288"/>
      <c r="KG9" s="288"/>
      <c r="KH9" s="288"/>
      <c r="KI9" s="288"/>
      <c r="KJ9" s="288"/>
      <c r="KK9" s="288"/>
      <c r="KL9" s="288"/>
    </row>
  </sheetData>
  <mergeCells count="1">
    <mergeCell ref="J7:J9"/>
  </mergeCells>
  <dataValidations count="1">
    <dataValidation type="list" showInputMessage="1" showErrorMessage="1" promptTitle="Reporting type" prompt="Please indicate which type of reporting, between:_x000a__x000a_Systematic disclosure_x000a_EITI reporting_x000a_Not available_x000a_Not applicable" sqref="D7:D9">
      <formula1>Reporting_options_list</formula1>
    </dataValidation>
  </dataValidations>
  <pageMargins left="0.7" right="0.7" top="0.75" bottom="0.75" header="0.3" footer="0.3"/>
  <pageSetup paperSize="8"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6BB3B790D4CD34F81FC0BEB718ECEB9" ma:contentTypeVersion="9" ma:contentTypeDescription="Create a new document." ma:contentTypeScope="" ma:versionID="b1797ab2ec846b70d7c792ae64c80a36">
  <xsd:schema xmlns:xsd="http://www.w3.org/2001/XMLSchema" xmlns:xs="http://www.w3.org/2001/XMLSchema" xmlns:p="http://schemas.microsoft.com/office/2006/metadata/properties" xmlns:ns2="d9eb0d81-beec-4074-bc6f-8be11319408c" targetNamespace="http://schemas.microsoft.com/office/2006/metadata/properties" ma:root="true" ma:fieldsID="8c3d53e08a39edf9e2ec06a3bcc52099" ns2:_="">
    <xsd:import namespace="d9eb0d81-beec-4074-bc6f-8be11319408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eb0d81-beec-4074-bc6f-8be1131940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19F17E-4F5A-450D-B771-D83C95A89723}">
  <ds:schemaRefs>
    <ds:schemaRef ds:uri="http://schemas.microsoft.com/office/2006/metadata/properties"/>
    <ds:schemaRef ds:uri="http://schemas.openxmlformats.org/package/2006/metadata/core-properties"/>
    <ds:schemaRef ds:uri="http://purl.org/dc/terms/"/>
    <ds:schemaRef ds:uri="http://www.w3.org/XML/1998/namespace"/>
    <ds:schemaRef ds:uri="http://schemas.microsoft.com/office/2006/documentManagement/types"/>
    <ds:schemaRef ds:uri="http://purl.org/dc/elements/1.1/"/>
    <ds:schemaRef ds:uri="d9eb0d81-beec-4074-bc6f-8be11319408c"/>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AED8A921-5D65-4DB9-85A5-89689F32DD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eb0d81-beec-4074-bc6f-8be1131940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C0BC6C0-7B6D-4886-820A-3A51F212CF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10</vt:i4>
      </vt:variant>
    </vt:vector>
  </HeadingPairs>
  <TitlesOfParts>
    <vt:vector size="40" baseType="lpstr">
      <vt:lpstr>Introduction</vt:lpstr>
      <vt:lpstr>About</vt:lpstr>
      <vt:lpstr>#2.1</vt:lpstr>
      <vt:lpstr>#2.2</vt:lpstr>
      <vt:lpstr>#2.3</vt:lpstr>
      <vt:lpstr>#2.4</vt:lpstr>
      <vt:lpstr>#2.5</vt:lpstr>
      <vt:lpstr>#2.6</vt:lpstr>
      <vt:lpstr>#3.1</vt:lpstr>
      <vt:lpstr>#3.2</vt:lpstr>
      <vt:lpstr>#3.3</vt:lpstr>
      <vt:lpstr>#4.1</vt:lpstr>
      <vt:lpstr>#4.1 - Reporting entities</vt:lpstr>
      <vt:lpstr>#4.1 - Government</vt:lpstr>
      <vt:lpstr>#4.1 - Company</vt:lpstr>
      <vt:lpstr>#4.2</vt:lpstr>
      <vt:lpstr>#4.3</vt:lpstr>
      <vt:lpstr>#4.4</vt:lpstr>
      <vt:lpstr>#4.5</vt:lpstr>
      <vt:lpstr>#4.6</vt:lpstr>
      <vt:lpstr>#4.7</vt:lpstr>
      <vt:lpstr>#4.8</vt:lpstr>
      <vt:lpstr>#4.9</vt:lpstr>
      <vt:lpstr>#5.1</vt:lpstr>
      <vt:lpstr>#5.2</vt:lpstr>
      <vt:lpstr>#5.3</vt:lpstr>
      <vt:lpstr>#6.1</vt:lpstr>
      <vt:lpstr>#6.2</vt:lpstr>
      <vt:lpstr>#6.3</vt:lpstr>
      <vt:lpstr>#6.4</vt:lpstr>
      <vt:lpstr>Companies_list</vt:lpstr>
      <vt:lpstr>dddd</vt:lpstr>
      <vt:lpstr>gogosx</vt:lpstr>
      <vt:lpstr>Government_entities_list</vt:lpstr>
      <vt:lpstr>over</vt:lpstr>
      <vt:lpstr>'#2.4'!Print_Area</vt:lpstr>
      <vt:lpstr>Projectname</vt:lpstr>
      <vt:lpstr>Revenue_stream_list</vt:lpstr>
      <vt:lpstr>Total_reconciled</vt:lpstr>
      <vt:lpstr>Total_revenues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EITI International Secretariat</dc:creator>
  <cp:keywords/>
  <dc:description/>
  <cp:lastModifiedBy>user</cp:lastModifiedBy>
  <cp:revision/>
  <dcterms:created xsi:type="dcterms:W3CDTF">2020-07-14T03:16:31Z</dcterms:created>
  <dcterms:modified xsi:type="dcterms:W3CDTF">2021-04-07T13:03:19Z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0x010100F6BB3B790D4CD34F81FC0BEB718ECEB9</vt:lpwstr>
  </property>
  <property fmtid="{D5CDD505-2E9C-101B-9397-08002B2CF9AE}" pid="3" name="Order">
    <vt:r8>281300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ies>
</file>