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roduction data\"/>
    </mc:Choice>
  </mc:AlternateContent>
  <bookViews>
    <workbookView xWindow="0" yWindow="0" windowWidth="20490" windowHeight="7755"/>
  </bookViews>
  <sheets>
    <sheet name="2016" sheetId="1" r:id="rId1"/>
    <sheet name="2017" sheetId="2" r:id="rId2"/>
    <sheet name="2018_Copper" sheetId="3" r:id="rId3"/>
    <sheet name="2018_ INDUSTRIAL" sheetId="5" r:id="rId4"/>
    <sheet name="2019" sheetId="4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4" l="1"/>
  <c r="N33" i="4"/>
  <c r="N34" i="3"/>
  <c r="N33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C39" i="3"/>
  <c r="D39" i="3"/>
  <c r="E39" i="3"/>
  <c r="F39" i="3"/>
  <c r="G39" i="3"/>
  <c r="H39" i="3"/>
  <c r="I39" i="3"/>
  <c r="J39" i="3"/>
  <c r="K39" i="3"/>
  <c r="L39" i="3"/>
  <c r="M39" i="3"/>
  <c r="N39" i="3"/>
  <c r="C40" i="3"/>
  <c r="D40" i="3"/>
  <c r="E40" i="3"/>
  <c r="F40" i="3"/>
  <c r="R40" i="3" s="1"/>
  <c r="G40" i="3"/>
  <c r="H40" i="3"/>
  <c r="I40" i="3"/>
  <c r="J40" i="3"/>
  <c r="K40" i="3"/>
  <c r="L40" i="3"/>
  <c r="M40" i="3"/>
  <c r="N40" i="3"/>
  <c r="O40" i="3"/>
  <c r="Q38" i="3" l="1"/>
  <c r="Q37" i="3"/>
  <c r="Q40" i="3"/>
  <c r="R37" i="3"/>
  <c r="R38" i="3"/>
  <c r="O39" i="3"/>
  <c r="O32" i="5"/>
  <c r="N32" i="5"/>
  <c r="M32" i="5"/>
  <c r="G32" i="5"/>
  <c r="F32" i="5"/>
  <c r="E32" i="5"/>
  <c r="O31" i="5"/>
  <c r="N31" i="5"/>
  <c r="M31" i="5"/>
  <c r="L31" i="5"/>
  <c r="L32" i="5" s="1"/>
  <c r="K31" i="5"/>
  <c r="K32" i="5" s="1"/>
  <c r="J31" i="5"/>
  <c r="J32" i="5" s="1"/>
  <c r="I31" i="5"/>
  <c r="H31" i="5"/>
  <c r="G31" i="5"/>
  <c r="F31" i="5"/>
  <c r="E31" i="5"/>
  <c r="D31" i="5"/>
  <c r="D32" i="5" s="1"/>
  <c r="C31" i="5"/>
  <c r="C32" i="5" s="1"/>
  <c r="O30" i="5"/>
  <c r="N30" i="5"/>
  <c r="M30" i="5"/>
  <c r="L30" i="5"/>
  <c r="K30" i="5"/>
  <c r="J30" i="5"/>
  <c r="I30" i="5"/>
  <c r="I32" i="5" s="1"/>
  <c r="H30" i="5"/>
  <c r="H32" i="5" s="1"/>
  <c r="G30" i="5"/>
  <c r="F30" i="5"/>
  <c r="E30" i="5"/>
  <c r="D30" i="5"/>
  <c r="C30" i="5"/>
  <c r="O26" i="5"/>
  <c r="N26" i="5"/>
  <c r="M26" i="5"/>
  <c r="L26" i="5"/>
  <c r="K26" i="5"/>
  <c r="J26" i="5"/>
  <c r="I26" i="5"/>
  <c r="H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O27" i="5" s="1"/>
  <c r="N19" i="5"/>
  <c r="N27" i="5" s="1"/>
  <c r="M19" i="5"/>
  <c r="M27" i="5" s="1"/>
  <c r="L19" i="5"/>
  <c r="L27" i="5" s="1"/>
  <c r="K19" i="5"/>
  <c r="K27" i="5" s="1"/>
  <c r="J19" i="5"/>
  <c r="J27" i="5" s="1"/>
  <c r="I19" i="5"/>
  <c r="I27" i="5" s="1"/>
  <c r="H19" i="5"/>
  <c r="H27" i="5" s="1"/>
  <c r="G19" i="5"/>
  <c r="F19" i="5"/>
  <c r="F27" i="5" s="1"/>
  <c r="E19" i="5"/>
  <c r="E27" i="5" s="1"/>
  <c r="D19" i="5"/>
  <c r="D27" i="5" s="1"/>
  <c r="C19" i="5"/>
  <c r="C27" i="5" s="1"/>
  <c r="K16" i="5"/>
  <c r="J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C16" i="5" s="1"/>
  <c r="O8" i="5"/>
  <c r="N8" i="5"/>
  <c r="M8" i="5"/>
  <c r="L8" i="5"/>
  <c r="K8" i="5"/>
  <c r="J8" i="5"/>
  <c r="I8" i="5"/>
  <c r="I16" i="5" s="1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4" i="5"/>
  <c r="N4" i="5"/>
  <c r="N16" i="5" s="1"/>
  <c r="M4" i="5"/>
  <c r="M16" i="5" s="1"/>
  <c r="L4" i="5"/>
  <c r="L16" i="5" s="1"/>
  <c r="K4" i="5"/>
  <c r="J4" i="5"/>
  <c r="I4" i="5"/>
  <c r="H4" i="5"/>
  <c r="H16" i="5" s="1"/>
  <c r="G4" i="5"/>
  <c r="G26" i="5" s="1"/>
  <c r="F4" i="5"/>
  <c r="F16" i="5" s="1"/>
  <c r="E4" i="5"/>
  <c r="E16" i="5" s="1"/>
  <c r="D4" i="5"/>
  <c r="D16" i="5" s="1"/>
  <c r="C4" i="5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N38" i="4"/>
  <c r="M38" i="4"/>
  <c r="L38" i="4"/>
  <c r="K38" i="4"/>
  <c r="J38" i="4"/>
  <c r="I38" i="4"/>
  <c r="H38" i="4"/>
  <c r="G38" i="4"/>
  <c r="F38" i="4"/>
  <c r="E38" i="4"/>
  <c r="D38" i="4"/>
  <c r="C38" i="4"/>
  <c r="N37" i="4"/>
  <c r="M37" i="4"/>
  <c r="L37" i="4"/>
  <c r="K37" i="4"/>
  <c r="J37" i="4"/>
  <c r="I37" i="4"/>
  <c r="H37" i="4"/>
  <c r="G37" i="4"/>
  <c r="F37" i="4"/>
  <c r="E37" i="4"/>
  <c r="D37" i="4"/>
  <c r="C37" i="4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O73" i="2"/>
  <c r="N73" i="2"/>
  <c r="M73" i="2"/>
  <c r="M75" i="2" s="1"/>
  <c r="L73" i="2"/>
  <c r="K73" i="2"/>
  <c r="J73" i="2"/>
  <c r="I73" i="2"/>
  <c r="H73" i="2"/>
  <c r="G73" i="2"/>
  <c r="F73" i="2"/>
  <c r="E73" i="2"/>
  <c r="D73" i="2"/>
  <c r="C73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R97" i="2"/>
  <c r="Q97" i="2"/>
  <c r="R96" i="2"/>
  <c r="Q96" i="2"/>
  <c r="N62" i="2"/>
  <c r="M62" i="2"/>
  <c r="L62" i="2"/>
  <c r="K62" i="2"/>
  <c r="J62" i="2"/>
  <c r="I62" i="2"/>
  <c r="H62" i="2"/>
  <c r="G62" i="2"/>
  <c r="F62" i="2"/>
  <c r="E62" i="2"/>
  <c r="D62" i="2"/>
  <c r="C62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R89" i="2"/>
  <c r="Q89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R106" i="2" l="1"/>
  <c r="F63" i="2"/>
  <c r="H63" i="2"/>
  <c r="K63" i="2"/>
  <c r="I75" i="2"/>
  <c r="J75" i="2"/>
  <c r="R71" i="2"/>
  <c r="Q70" i="2"/>
  <c r="Q91" i="2"/>
  <c r="R92" i="2"/>
  <c r="Q80" i="2"/>
  <c r="Q90" i="2"/>
  <c r="R91" i="2"/>
  <c r="Q99" i="2"/>
  <c r="I63" i="2"/>
  <c r="F75" i="2"/>
  <c r="N75" i="2"/>
  <c r="G75" i="2"/>
  <c r="Q73" i="2"/>
  <c r="R80" i="2"/>
  <c r="R90" i="2"/>
  <c r="G27" i="5"/>
  <c r="O16" i="5"/>
  <c r="G16" i="5"/>
  <c r="G63" i="2"/>
  <c r="R95" i="2" s="1"/>
  <c r="N63" i="2"/>
  <c r="R100" i="2"/>
  <c r="E75" i="2"/>
  <c r="R70" i="2"/>
  <c r="Q104" i="2"/>
  <c r="Q71" i="2"/>
  <c r="Q106" i="2"/>
  <c r="D63" i="2"/>
  <c r="L63" i="2"/>
  <c r="Q100" i="2"/>
  <c r="R104" i="2"/>
  <c r="O40" i="2"/>
  <c r="R88" i="2"/>
  <c r="Q92" i="2"/>
  <c r="Q88" i="2"/>
  <c r="R98" i="2"/>
  <c r="O62" i="2"/>
  <c r="C75" i="2"/>
  <c r="K75" i="2"/>
  <c r="E63" i="2"/>
  <c r="M63" i="2"/>
  <c r="D75" i="2"/>
  <c r="L75" i="2"/>
  <c r="J63" i="2"/>
  <c r="H75" i="2"/>
  <c r="R73" i="2"/>
  <c r="Q98" i="2"/>
  <c r="R99" i="2"/>
  <c r="Q105" i="2"/>
  <c r="R105" i="2"/>
  <c r="C63" i="2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O72" i="1"/>
  <c r="N72" i="1"/>
  <c r="M72" i="1"/>
  <c r="L72" i="1"/>
  <c r="K72" i="1"/>
  <c r="J72" i="1"/>
  <c r="I72" i="1"/>
  <c r="H72" i="1"/>
  <c r="G72" i="1"/>
  <c r="F72" i="1"/>
  <c r="E72" i="1"/>
  <c r="E74" i="1" s="1"/>
  <c r="D72" i="1"/>
  <c r="C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N61" i="1"/>
  <c r="M61" i="1"/>
  <c r="L61" i="1"/>
  <c r="K61" i="1"/>
  <c r="J61" i="1"/>
  <c r="I61" i="1"/>
  <c r="H61" i="1"/>
  <c r="G61" i="1"/>
  <c r="F61" i="1"/>
  <c r="E61" i="1"/>
  <c r="D61" i="1"/>
  <c r="C61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J62" i="1" l="1"/>
  <c r="F74" i="1"/>
  <c r="N74" i="1"/>
  <c r="Q107" i="2"/>
  <c r="R107" i="2"/>
  <c r="G74" i="1"/>
  <c r="M74" i="1"/>
  <c r="E62" i="1"/>
  <c r="M62" i="1"/>
  <c r="K62" i="1"/>
  <c r="J74" i="1"/>
  <c r="G62" i="1"/>
  <c r="O75" i="2"/>
  <c r="V48" i="2"/>
  <c r="Q95" i="2"/>
  <c r="O63" i="2"/>
  <c r="F62" i="1"/>
  <c r="N62" i="1"/>
  <c r="C74" i="1"/>
  <c r="O39" i="1"/>
  <c r="H62" i="1"/>
  <c r="D74" i="1"/>
  <c r="L74" i="1"/>
  <c r="K74" i="1"/>
  <c r="I62" i="1"/>
  <c r="O61" i="1"/>
  <c r="I74" i="1"/>
  <c r="D62" i="1"/>
  <c r="L62" i="1"/>
  <c r="H74" i="1"/>
  <c r="C62" i="1"/>
  <c r="O74" i="1" l="1"/>
  <c r="O62" i="1"/>
</calcChain>
</file>

<file path=xl/sharedStrings.xml><?xml version="1.0" encoding="utf-8"?>
<sst xmlns="http://schemas.openxmlformats.org/spreadsheetml/2006/main" count="417" uniqueCount="98">
  <si>
    <t>Summary 2016 Production</t>
  </si>
  <si>
    <t xml:space="preserve">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</si>
  <si>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</si>
  <si>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</si>
  <si>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</si>
  <si>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</si>
  <si>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</si>
  <si>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</si>
  <si>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</si>
  <si>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</si>
  <si>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</si>
  <si>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</si>
  <si>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</si>
  <si>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</si>
  <si>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 Total</t>
  </si>
  <si>
    <t>Kansanshi Mining</t>
  </si>
  <si>
    <t>Lubambe Copper Mine</t>
  </si>
  <si>
    <t>Kalumbila Minerals</t>
  </si>
  <si>
    <t>Gold</t>
  </si>
  <si>
    <t xml:space="preserve">Kansanshi Mining </t>
  </si>
  <si>
    <t>Gold Bullion (Kg)</t>
  </si>
  <si>
    <t>Gold in Cu Conc. (Kg)</t>
  </si>
  <si>
    <t>HPL Au in Cons Credit</t>
  </si>
  <si>
    <t>Total Kansanshi Gold</t>
  </si>
  <si>
    <t>Mkushi Copper Joint Venture (8624-HQ-LML)</t>
  </si>
  <si>
    <t>Kronos Mining Ltd - (OB-1) 12985-HQ-LML</t>
  </si>
  <si>
    <t xml:space="preserve">  </t>
  </si>
  <si>
    <t>Albidon Mine</t>
  </si>
  <si>
    <t>Denilson Mines Zambia - Mutanga Mine</t>
  </si>
  <si>
    <t>Coal</t>
  </si>
  <si>
    <t>Maamba Collieries Ltd</t>
  </si>
  <si>
    <t>% Coal</t>
  </si>
  <si>
    <t>Column Coal Mine</t>
  </si>
  <si>
    <t>Cement</t>
  </si>
  <si>
    <t>Zambezi Portland Cement</t>
  </si>
  <si>
    <t xml:space="preserve">Lafarge Cement </t>
  </si>
  <si>
    <t>Cement (Chilanga Plant)</t>
  </si>
  <si>
    <t>Cement (Ndola Plant)</t>
  </si>
  <si>
    <t>Total Large Cement</t>
  </si>
  <si>
    <t>Dangote Quarries Zambia Limited</t>
  </si>
  <si>
    <t>Dangote</t>
  </si>
  <si>
    <t>Total Cement</t>
  </si>
  <si>
    <t>Lime</t>
  </si>
  <si>
    <t>Ndola Lime</t>
  </si>
  <si>
    <t>Limestone</t>
  </si>
  <si>
    <t>Quicklime</t>
  </si>
  <si>
    <t>Hydrated Lime</t>
  </si>
  <si>
    <t>Emerald</t>
  </si>
  <si>
    <t>Kagem Mining Limited - Fwaya Fwaya (14105-HQ-LGM)</t>
  </si>
  <si>
    <t>Emerald/Beryl (grams)</t>
  </si>
  <si>
    <t>Emerald/Beryl (Kg)</t>
  </si>
  <si>
    <t>Grizzly Mining</t>
  </si>
  <si>
    <t>Total Emerald/Beryl Production</t>
  </si>
  <si>
    <t>Summary 2017 Production</t>
  </si>
  <si>
    <t>Summary 2018 Production</t>
  </si>
  <si>
    <t>Summary 2019 Production</t>
  </si>
  <si>
    <t>SUMMARY CEMENT PRODUCTION 2018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</si>
  <si>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</si>
  <si>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</si>
  <si>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</si>
  <si>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</si>
  <si>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</si>
  <si>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</si>
  <si>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</si>
  <si>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</si>
  <si>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</si>
  <si>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</si>
  <si>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</si>
  <si>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</si>
  <si>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Baudot</t>
  </si>
  <si>
    <t xml:space="preserve">Oriental </t>
  </si>
  <si>
    <t>Dolomite</t>
  </si>
  <si>
    <t>Aggregates</t>
  </si>
  <si>
    <t>Lafarge Cement</t>
  </si>
  <si>
    <t>Neelkhanth</t>
  </si>
  <si>
    <t>Oriental</t>
  </si>
  <si>
    <t>Calcite Limited</t>
  </si>
  <si>
    <t>Zambezi Portland</t>
  </si>
  <si>
    <t>Limstone</t>
  </si>
  <si>
    <t>TOTAL LIMESTONE</t>
  </si>
  <si>
    <t>COAL PRODUCTION</t>
  </si>
  <si>
    <t>Maamba</t>
  </si>
  <si>
    <t>Collum</t>
  </si>
  <si>
    <t>Total Coal</t>
  </si>
  <si>
    <t>Copper Production</t>
  </si>
  <si>
    <t>Lumwana</t>
  </si>
  <si>
    <t>Mopani Copper Mines</t>
  </si>
  <si>
    <t>KCM</t>
  </si>
  <si>
    <t>Chibuluma</t>
  </si>
  <si>
    <t>Luanshya Copper Mine</t>
  </si>
  <si>
    <t>NFCA - Chambishi Mine</t>
  </si>
  <si>
    <t>Sino Metals</t>
  </si>
  <si>
    <t>2016 Copper Production</t>
  </si>
  <si>
    <t>2015 Copper Production</t>
  </si>
  <si>
    <t>2017 Copper Production</t>
  </si>
  <si>
    <t>2018 Copper Production</t>
  </si>
  <si>
    <t xml:space="preserve">Totals </t>
  </si>
  <si>
    <t>2019 Copper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</si>
</sst>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1"/>
      <color theme="9" tint="-0.249977111117893"/>
      <name val="Arial"/>
      <family val="2"/>
    </font>
    <font>
      <sz val="11"/>
      <color rgb="FFFF000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11"/>
      <color theme="1" tint="0.34998626667073579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B0F0"/>
      <name val="Arial"/>
      <family val="2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 style="thin">
        <color theme="7" tint="-0.249977111117893"/>
      </left>
      <right/>
      <top style="thin">
        <color theme="7" tint="-0.249977111117893"/>
      </top>
      <bottom/>
      <diagonal/>
    </border>
    <border>
      <left/>
      <right/>
      <top style="thin">
        <color theme="7" tint="-0.249977111117893"/>
      </top>
      <bottom/>
      <diagonal/>
    </border>
    <border>
      <left/>
      <right style="thin">
        <color theme="7" tint="-0.249977111117893"/>
      </right>
      <top style="thin">
        <color theme="7" tint="-0.249977111117893"/>
      </top>
      <bottom/>
      <diagonal/>
    </border>
    <border>
      <left style="thin">
        <color theme="7" tint="-0.249977111117893"/>
      </left>
      <right/>
      <top/>
      <bottom/>
      <diagonal/>
    </border>
    <border>
      <left/>
      <right style="thin">
        <color theme="7" tint="-0.249977111117893"/>
      </right>
      <top/>
      <bottom/>
      <diagonal/>
    </border>
    <border>
      <left style="thin">
        <color theme="7" tint="-0.249977111117893"/>
      </left>
      <right/>
      <top/>
      <bottom style="thin">
        <color theme="7" tint="-0.249977111117893"/>
      </bottom>
      <diagonal/>
    </border>
    <border>
      <left/>
      <right/>
      <top/>
      <bottom style="thin">
        <color theme="7" tint="-0.249977111117893"/>
      </bottom>
      <diagonal/>
    </border>
    <border>
      <left/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1" xfId="1" applyNumberFormat="1" applyFont="1" applyBorder="1"/>
    <xf numFmtId="0" fontId="3" fillId="0" borderId="0" xfId="0" applyFont="1" applyBorder="1"/>
    <xf numFmtId="165" fontId="3" fillId="0" borderId="0" xfId="1" applyNumberFormat="1" applyFont="1" applyBorder="1"/>
    <xf numFmtId="43" fontId="3" fillId="0" borderId="2" xfId="1" applyNumberFormat="1" applyFont="1" applyBorder="1"/>
    <xf numFmtId="165" fontId="3" fillId="0" borderId="0" xfId="0" applyNumberFormat="1" applyFont="1"/>
    <xf numFmtId="43" fontId="3" fillId="0" borderId="0" xfId="1" applyNumberFormat="1" applyFont="1" applyBorder="1"/>
    <xf numFmtId="0" fontId="4" fillId="0" borderId="0" xfId="0" applyFont="1" applyBorder="1"/>
    <xf numFmtId="43" fontId="4" fillId="0" borderId="0" xfId="1" applyNumberFormat="1" applyFont="1" applyBorder="1"/>
    <xf numFmtId="43" fontId="4" fillId="0" borderId="2" xfId="1" applyNumberFormat="1" applyFont="1" applyBorder="1"/>
    <xf numFmtId="165" fontId="3" fillId="0" borderId="2" xfId="1" applyNumberFormat="1" applyFont="1" applyBorder="1"/>
    <xf numFmtId="165" fontId="4" fillId="0" borderId="2" xfId="1" applyNumberFormat="1" applyFont="1" applyBorder="1"/>
    <xf numFmtId="0" fontId="4" fillId="0" borderId="0" xfId="0" applyFont="1"/>
    <xf numFmtId="165" fontId="4" fillId="0" borderId="0" xfId="0" applyNumberFormat="1" applyFont="1"/>
    <xf numFmtId="164" fontId="3" fillId="0" borderId="0" xfId="0" applyNumberFormat="1" applyFont="1"/>
    <xf numFmtId="43" fontId="4" fillId="0" borderId="0" xfId="0" applyNumberFormat="1" applyFont="1"/>
    <xf numFmtId="165" fontId="5" fillId="0" borderId="0" xfId="0" applyNumberFormat="1" applyFont="1"/>
    <xf numFmtId="0" fontId="5" fillId="0" borderId="0" xfId="0" applyFont="1"/>
    <xf numFmtId="165" fontId="5" fillId="0" borderId="0" xfId="1" applyNumberFormat="1" applyFont="1"/>
    <xf numFmtId="0" fontId="7" fillId="0" borderId="3" xfId="0" applyFont="1" applyBorder="1"/>
    <xf numFmtId="0" fontId="3" fillId="0" borderId="4" xfId="0" applyFont="1" applyBorder="1"/>
    <xf numFmtId="165" fontId="3" fillId="0" borderId="4" xfId="1" applyNumberFormat="1" applyFont="1" applyBorder="1"/>
    <xf numFmtId="165" fontId="3" fillId="0" borderId="5" xfId="1" applyNumberFormat="1" applyFont="1" applyBorder="1"/>
    <xf numFmtId="0" fontId="3" fillId="0" borderId="6" xfId="0" applyFont="1" applyBorder="1"/>
    <xf numFmtId="165" fontId="3" fillId="0" borderId="7" xfId="1" applyNumberFormat="1" applyFont="1" applyBorder="1"/>
    <xf numFmtId="166" fontId="3" fillId="0" borderId="7" xfId="1" applyNumberFormat="1" applyFont="1" applyBorder="1"/>
    <xf numFmtId="0" fontId="8" fillId="0" borderId="6" xfId="0" applyFont="1" applyBorder="1"/>
    <xf numFmtId="0" fontId="8" fillId="0" borderId="0" xfId="0" applyFont="1" applyBorder="1"/>
    <xf numFmtId="43" fontId="8" fillId="0" borderId="0" xfId="1" applyNumberFormat="1" applyFont="1" applyBorder="1"/>
    <xf numFmtId="165" fontId="8" fillId="0" borderId="0" xfId="1" applyNumberFormat="1" applyFont="1" applyBorder="1"/>
    <xf numFmtId="43" fontId="8" fillId="0" borderId="7" xfId="1" applyNumberFormat="1" applyFont="1" applyBorder="1"/>
    <xf numFmtId="0" fontId="8" fillId="0" borderId="0" xfId="0" applyFont="1"/>
    <xf numFmtId="165" fontId="8" fillId="0" borderId="0" xfId="0" applyNumberFormat="1" applyFont="1"/>
    <xf numFmtId="0" fontId="3" fillId="0" borderId="8" xfId="0" applyFont="1" applyBorder="1"/>
    <xf numFmtId="0" fontId="7" fillId="0" borderId="9" xfId="0" applyFont="1" applyBorder="1"/>
    <xf numFmtId="43" fontId="7" fillId="0" borderId="9" xfId="1" applyNumberFormat="1" applyFont="1" applyBorder="1"/>
    <xf numFmtId="165" fontId="7" fillId="0" borderId="9" xfId="1" applyNumberFormat="1" applyFont="1" applyBorder="1"/>
    <xf numFmtId="43" fontId="7" fillId="0" borderId="10" xfId="1" applyNumberFormat="1" applyFont="1" applyBorder="1"/>
    <xf numFmtId="165" fontId="3" fillId="0" borderId="0" xfId="1" applyNumberFormat="1" applyFont="1"/>
    <xf numFmtId="0" fontId="9" fillId="0" borderId="3" xfId="0" applyFont="1" applyBorder="1"/>
    <xf numFmtId="0" fontId="9" fillId="0" borderId="0" xfId="0" applyFont="1" applyBorder="1"/>
    <xf numFmtId="165" fontId="9" fillId="0" borderId="0" xfId="1" applyNumberFormat="1" applyFont="1" applyBorder="1"/>
    <xf numFmtId="165" fontId="9" fillId="0" borderId="7" xfId="1" applyNumberFormat="1" applyFont="1" applyBorder="1"/>
    <xf numFmtId="0" fontId="10" fillId="0" borderId="0" xfId="0" applyFont="1" applyBorder="1"/>
    <xf numFmtId="9" fontId="10" fillId="0" borderId="0" xfId="2" applyFont="1" applyBorder="1"/>
    <xf numFmtId="9" fontId="10" fillId="0" borderId="7" xfId="2" applyFont="1" applyBorder="1"/>
    <xf numFmtId="0" fontId="3" fillId="0" borderId="9" xfId="0" applyFont="1" applyBorder="1"/>
    <xf numFmtId="165" fontId="3" fillId="0" borderId="9" xfId="1" applyNumberFormat="1" applyFont="1" applyBorder="1"/>
    <xf numFmtId="165" fontId="3" fillId="0" borderId="10" xfId="1" applyNumberFormat="1" applyFont="1" applyBorder="1"/>
    <xf numFmtId="165" fontId="6" fillId="0" borderId="0" xfId="1" applyNumberFormat="1" applyFont="1" applyBorder="1"/>
    <xf numFmtId="0" fontId="4" fillId="0" borderId="3" xfId="0" applyFont="1" applyBorder="1"/>
    <xf numFmtId="0" fontId="4" fillId="0" borderId="4" xfId="0" applyFont="1" applyBorder="1"/>
    <xf numFmtId="0" fontId="11" fillId="0" borderId="9" xfId="0" applyFont="1" applyBorder="1"/>
    <xf numFmtId="165" fontId="11" fillId="0" borderId="9" xfId="1" applyNumberFormat="1" applyFont="1" applyBorder="1"/>
    <xf numFmtId="165" fontId="11" fillId="0" borderId="10" xfId="1" applyNumberFormat="1" applyFont="1" applyBorder="1"/>
    <xf numFmtId="0" fontId="11" fillId="0" borderId="0" xfId="0" applyFont="1"/>
    <xf numFmtId="165" fontId="11" fillId="0" borderId="0" xfId="1" applyNumberFormat="1" applyFont="1"/>
    <xf numFmtId="0" fontId="12" fillId="0" borderId="3" xfId="0" applyFont="1" applyBorder="1"/>
    <xf numFmtId="0" fontId="12" fillId="0" borderId="9" xfId="0" applyFont="1" applyBorder="1"/>
    <xf numFmtId="165" fontId="12" fillId="0" borderId="9" xfId="0" applyNumberFormat="1" applyFont="1" applyBorder="1"/>
    <xf numFmtId="165" fontId="12" fillId="0" borderId="10" xfId="0" applyNumberFormat="1" applyFont="1" applyBorder="1"/>
    <xf numFmtId="43" fontId="5" fillId="0" borderId="0" xfId="1" applyNumberFormat="1" applyFont="1" applyBorder="1"/>
    <xf numFmtId="0" fontId="13" fillId="0" borderId="0" xfId="0" applyFont="1"/>
    <xf numFmtId="165" fontId="13" fillId="0" borderId="0" xfId="0" applyNumberFormat="1" applyFont="1"/>
    <xf numFmtId="165" fontId="3" fillId="2" borderId="0" xfId="1" applyNumberFormat="1" applyFont="1" applyFill="1" applyBorder="1"/>
    <xf numFmtId="43" fontId="3" fillId="0" borderId="4" xfId="1" applyNumberFormat="1" applyFont="1" applyBorder="1"/>
    <xf numFmtId="43" fontId="3" fillId="0" borderId="5" xfId="1" applyNumberFormat="1" applyFont="1" applyBorder="1"/>
    <xf numFmtId="43" fontId="3" fillId="0" borderId="7" xfId="1" applyNumberFormat="1" applyFont="1" applyBorder="1"/>
    <xf numFmtId="43" fontId="10" fillId="0" borderId="0" xfId="1" applyNumberFormat="1" applyFont="1" applyBorder="1"/>
    <xf numFmtId="43" fontId="16" fillId="0" borderId="0" xfId="1" applyNumberFormat="1" applyFont="1" applyBorder="1"/>
    <xf numFmtId="43" fontId="5" fillId="0" borderId="9" xfId="1" applyNumberFormat="1" applyFont="1" applyBorder="1"/>
    <xf numFmtId="43" fontId="5" fillId="0" borderId="10" xfId="1" applyNumberFormat="1" applyFont="1" applyBorder="1"/>
    <xf numFmtId="43" fontId="11" fillId="0" borderId="0" xfId="1" applyNumberFormat="1" applyFont="1"/>
    <xf numFmtId="0" fontId="4" fillId="0" borderId="0" xfId="0" applyFont="1" applyFill="1" applyBorder="1"/>
    <xf numFmtId="43" fontId="0" fillId="0" borderId="0" xfId="0" applyNumberFormat="1"/>
    <xf numFmtId="0" fontId="3" fillId="0" borderId="0" xfId="0" applyFont="1" applyFill="1" applyBorder="1"/>
    <xf numFmtId="43" fontId="1" fillId="0" borderId="0" xfId="1" applyNumberFormat="1" applyFont="1"/>
    <xf numFmtId="43" fontId="17" fillId="0" borderId="0" xfId="0" applyNumberFormat="1" applyFont="1"/>
    <xf numFmtId="0" fontId="6" fillId="0" borderId="0" xfId="0" applyFont="1"/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6" fillId="0" borderId="14" xfId="0" applyFont="1" applyBorder="1"/>
    <xf numFmtId="43" fontId="14" fillId="0" borderId="0" xfId="1" applyNumberFormat="1" applyFont="1" applyBorder="1" applyAlignment="1">
      <alignment horizontal="center"/>
    </xf>
    <xf numFmtId="43" fontId="14" fillId="0" borderId="15" xfId="1" applyNumberFormat="1" applyFont="1" applyBorder="1" applyAlignment="1">
      <alignment horizontal="center"/>
    </xf>
    <xf numFmtId="43" fontId="14" fillId="0" borderId="0" xfId="1" applyNumberFormat="1" applyFont="1" applyBorder="1" applyAlignment="1">
      <alignment horizontal="center" wrapText="1"/>
    </xf>
    <xf numFmtId="43" fontId="6" fillId="0" borderId="0" xfId="1" applyNumberFormat="1" applyFont="1" applyBorder="1" applyAlignment="1">
      <alignment horizontal="center"/>
    </xf>
    <xf numFmtId="43" fontId="6" fillId="0" borderId="15" xfId="1" applyNumberFormat="1" applyFont="1" applyBorder="1" applyAlignment="1">
      <alignment horizontal="center"/>
    </xf>
    <xf numFmtId="0" fontId="14" fillId="0" borderId="14" xfId="0" applyFont="1" applyBorder="1"/>
    <xf numFmtId="43" fontId="14" fillId="0" borderId="0" xfId="1" applyNumberFormat="1" applyFont="1" applyBorder="1"/>
    <xf numFmtId="43" fontId="14" fillId="0" borderId="15" xfId="1" applyNumberFormat="1" applyFont="1" applyBorder="1"/>
    <xf numFmtId="164" fontId="14" fillId="0" borderId="0" xfId="1" applyFont="1" applyBorder="1"/>
    <xf numFmtId="165" fontId="14" fillId="0" borderId="0" xfId="1" applyNumberFormat="1" applyFont="1" applyBorder="1"/>
    <xf numFmtId="0" fontId="14" fillId="0" borderId="14" xfId="0" applyFont="1" applyBorder="1" applyAlignment="1">
      <alignment horizontal="left"/>
    </xf>
    <xf numFmtId="165" fontId="14" fillId="0" borderId="0" xfId="1" applyNumberFormat="1" applyFont="1" applyBorder="1" applyAlignment="1">
      <alignment horizontal="center"/>
    </xf>
    <xf numFmtId="165" fontId="14" fillId="0" borderId="15" xfId="1" applyNumberFormat="1" applyFont="1" applyBorder="1" applyAlignment="1">
      <alignment horizontal="center"/>
    </xf>
    <xf numFmtId="0" fontId="6" fillId="0" borderId="0" xfId="0" applyFont="1" applyBorder="1"/>
    <xf numFmtId="0" fontId="6" fillId="0" borderId="15" xfId="0" applyFont="1" applyBorder="1"/>
    <xf numFmtId="43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6" fillId="0" borderId="16" xfId="0" applyFont="1" applyBorder="1"/>
    <xf numFmtId="165" fontId="6" fillId="0" borderId="17" xfId="0" applyNumberFormat="1" applyFont="1" applyBorder="1" applyAlignment="1">
      <alignment horizontal="center"/>
    </xf>
    <xf numFmtId="0" fontId="6" fillId="0" borderId="18" xfId="0" applyFont="1" applyBorder="1"/>
    <xf numFmtId="165" fontId="4" fillId="0" borderId="1" xfId="1" applyNumberFormat="1" applyFont="1" applyBorder="1"/>
    <xf numFmtId="1" fontId="4" fillId="0" borderId="1" xfId="1" applyNumberFormat="1" applyFont="1" applyBorder="1" applyAlignment="1">
      <alignment horizontal="left" vertical="center"/>
    </xf>
    <xf numFmtId="1" fontId="4" fillId="0" borderId="1" xfId="1" applyNumberFormat="1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14" fillId="0" borderId="0" xfId="0" applyFont="1"/>
    <xf numFmtId="0" fontId="14" fillId="0" borderId="0" xfId="0" applyFont="1" applyBorder="1"/>
    <xf numFmtId="0" fontId="14" fillId="0" borderId="15" xfId="0" applyFont="1" applyBorder="1"/>
    <xf numFmtId="165" fontId="14" fillId="0" borderId="0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AS-SERVER\databank\Brian%20Mulenga\Backup%20of%20Drive%20C\Documents\2016%20LARGE%20SCALE%20MINE%20%20PRODUCTION-Bri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AS-SERVER\databank\Brian%20Mulenga\Backup%20of%20Drive%20C\Desktop\2017%20LARGE%20SCALE%20MINE%20%20PRODUCTION-Brian%20(Autosaved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opy%20of%202018%20LARGE%20SCALE%20MINE%20%20PRODUCTION%20MN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8%20CEMENT%20LARGE%20SCALE%20MINE%20%20PRODUCTION-%20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2019-%20LARGE%20SCALE%20MINE%20%20PRODUCTION%20MN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bambe Copper Mine"/>
      <sheetName val="Lumwana Mine"/>
      <sheetName val="NFCA Mining"/>
      <sheetName val="Mopani Copper Mines Plc"/>
      <sheetName val="Kalumbila"/>
      <sheetName val="Kansanshi Mine"/>
      <sheetName val="Konkola Copper Mines"/>
      <sheetName val="CNMC Luanshya Copper Mine Plc"/>
      <sheetName val="Chibuluma Mine Plc"/>
      <sheetName val="Sino Metals Leach (Z) Ltd"/>
      <sheetName val="Chambishi Copper Smelter"/>
      <sheetName val="Maamba Mine"/>
      <sheetName val="Dangote"/>
      <sheetName val="Lafarge Cement"/>
      <sheetName val="Zambezi Portland Cement"/>
      <sheetName val="Kagem Mining Limited"/>
      <sheetName val="Grizzly Mining"/>
      <sheetName val="Ndola Lime"/>
      <sheetName val="Sable Zinc"/>
      <sheetName val="Labour Returns.LargeScaleMines "/>
      <sheetName val="Chambishi Metals"/>
      <sheetName val="2016 Summary"/>
      <sheetName val="2016vs2015"/>
      <sheetName val="Sheet5"/>
      <sheetName val="2014 Summary"/>
      <sheetName val="Cu prices 2014vs2015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>
        <row r="45">
          <cell r="B45">
            <v>266.09625</v>
          </cell>
          <cell r="C45">
            <v>105.12576</v>
          </cell>
          <cell r="D45">
            <v>295.47264999999999</v>
          </cell>
          <cell r="E45">
            <v>166.46418</v>
          </cell>
          <cell r="F45">
            <v>221.11648000000002</v>
          </cell>
          <cell r="G45">
            <v>127.32730999999998</v>
          </cell>
          <cell r="H45">
            <v>150.57642000000001</v>
          </cell>
          <cell r="I45">
            <v>79.194739999999996</v>
          </cell>
          <cell r="J45">
            <v>296.28959999999995</v>
          </cell>
          <cell r="K45">
            <v>176.61266999999998</v>
          </cell>
          <cell r="L45">
            <v>220.87244000000001</v>
          </cell>
          <cell r="M45">
            <v>193.69944000000001</v>
          </cell>
          <cell r="N45">
            <v>2298.8479400000001</v>
          </cell>
        </row>
        <row r="49">
          <cell r="B49">
            <v>215</v>
          </cell>
          <cell r="C49">
            <v>188</v>
          </cell>
          <cell r="D49">
            <v>164</v>
          </cell>
          <cell r="E49">
            <v>186</v>
          </cell>
          <cell r="F49">
            <v>163</v>
          </cell>
          <cell r="G49">
            <v>157</v>
          </cell>
          <cell r="H49">
            <v>149</v>
          </cell>
          <cell r="I49">
            <v>175</v>
          </cell>
          <cell r="J49">
            <v>227</v>
          </cell>
          <cell r="K49">
            <v>199</v>
          </cell>
          <cell r="L49">
            <v>210</v>
          </cell>
          <cell r="M49">
            <v>212</v>
          </cell>
          <cell r="N49">
            <v>2245</v>
          </cell>
        </row>
        <row r="64">
          <cell r="B64">
            <v>481.09625</v>
          </cell>
          <cell r="C64">
            <v>293.12576000000001</v>
          </cell>
          <cell r="D64">
            <v>459.47264999999999</v>
          </cell>
          <cell r="E64">
            <v>352.46418</v>
          </cell>
          <cell r="F64">
            <v>384.11648000000002</v>
          </cell>
          <cell r="G64">
            <v>284.32731000000001</v>
          </cell>
          <cell r="H64">
            <v>299.57641999999998</v>
          </cell>
          <cell r="I64">
            <v>254.19474</v>
          </cell>
          <cell r="J64">
            <v>523.28959999999995</v>
          </cell>
          <cell r="K64">
            <v>375.61266999999998</v>
          </cell>
          <cell r="L64">
            <v>430.87243999999998</v>
          </cell>
          <cell r="M64">
            <v>405.69943999999998</v>
          </cell>
          <cell r="N64">
            <v>4543.8479399999997</v>
          </cell>
        </row>
      </sheetData>
      <sheetData sheetId="6"/>
      <sheetData sheetId="7"/>
      <sheetData sheetId="8"/>
      <sheetData sheetId="9"/>
      <sheetData sheetId="10"/>
      <sheetData sheetId="11">
        <row r="15">
          <cell r="B15">
            <v>2750</v>
          </cell>
          <cell r="C15">
            <v>1547</v>
          </cell>
          <cell r="D15">
            <v>3884</v>
          </cell>
          <cell r="E15">
            <v>3544</v>
          </cell>
          <cell r="F15">
            <v>5151</v>
          </cell>
          <cell r="G15">
            <v>4386</v>
          </cell>
          <cell r="H15">
            <v>7255</v>
          </cell>
          <cell r="I15">
            <v>2664</v>
          </cell>
          <cell r="J15">
            <v>8191</v>
          </cell>
          <cell r="K15">
            <v>3715</v>
          </cell>
          <cell r="L15">
            <v>9357</v>
          </cell>
          <cell r="M15">
            <v>4849</v>
          </cell>
          <cell r="N15">
            <v>57293</v>
          </cell>
        </row>
        <row r="16">
          <cell r="B16">
            <v>0.71</v>
          </cell>
          <cell r="C16">
            <v>0.68</v>
          </cell>
          <cell r="D16">
            <v>0.72</v>
          </cell>
          <cell r="E16">
            <v>0.71</v>
          </cell>
          <cell r="F16">
            <v>0.7</v>
          </cell>
          <cell r="G16">
            <v>0.7</v>
          </cell>
          <cell r="H16">
            <v>0.69</v>
          </cell>
          <cell r="I16">
            <v>0.67</v>
          </cell>
          <cell r="J16">
            <v>0.67</v>
          </cell>
          <cell r="K16">
            <v>0.72</v>
          </cell>
          <cell r="L16">
            <v>0.74</v>
          </cell>
          <cell r="M16">
            <v>0.73</v>
          </cell>
        </row>
      </sheetData>
      <sheetData sheetId="12">
        <row r="11">
          <cell r="D11">
            <v>49978</v>
          </cell>
          <cell r="E11">
            <v>52801</v>
          </cell>
          <cell r="F11">
            <v>58287</v>
          </cell>
          <cell r="G11">
            <v>69696</v>
          </cell>
          <cell r="H11">
            <v>59332</v>
          </cell>
          <cell r="I11">
            <v>65370</v>
          </cell>
          <cell r="J11">
            <v>61807</v>
          </cell>
          <cell r="K11">
            <v>68802</v>
          </cell>
          <cell r="L11">
            <v>73981</v>
          </cell>
          <cell r="M11">
            <v>82522</v>
          </cell>
          <cell r="N11">
            <v>74579</v>
          </cell>
          <cell r="O11">
            <v>53465</v>
          </cell>
        </row>
      </sheetData>
      <sheetData sheetId="13">
        <row r="18">
          <cell r="C18">
            <v>57215</v>
          </cell>
          <cell r="D18">
            <v>33714</v>
          </cell>
          <cell r="E18">
            <v>38911</v>
          </cell>
          <cell r="F18">
            <v>46098</v>
          </cell>
          <cell r="G18">
            <v>45963</v>
          </cell>
          <cell r="H18">
            <v>41902</v>
          </cell>
          <cell r="I18">
            <v>52389</v>
          </cell>
          <cell r="J18">
            <v>48314</v>
          </cell>
          <cell r="K18">
            <v>51287</v>
          </cell>
          <cell r="L18">
            <v>51287</v>
          </cell>
          <cell r="M18">
            <v>47165</v>
          </cell>
          <cell r="N18">
            <v>37020</v>
          </cell>
          <cell r="O18">
            <v>551265</v>
          </cell>
        </row>
        <row r="32">
          <cell r="C32">
            <v>23262</v>
          </cell>
          <cell r="D32">
            <v>21465</v>
          </cell>
          <cell r="E32">
            <v>22524</v>
          </cell>
          <cell r="F32">
            <v>22568</v>
          </cell>
          <cell r="G32">
            <v>17486</v>
          </cell>
          <cell r="H32">
            <v>15552</v>
          </cell>
          <cell r="I32">
            <v>20649</v>
          </cell>
          <cell r="J32">
            <v>18845</v>
          </cell>
          <cell r="K32">
            <v>25430</v>
          </cell>
          <cell r="L32">
            <v>25066</v>
          </cell>
          <cell r="M32">
            <v>23606</v>
          </cell>
          <cell r="N32">
            <v>36486</v>
          </cell>
          <cell r="O32">
            <v>272939</v>
          </cell>
        </row>
        <row r="43">
          <cell r="C43">
            <v>80477</v>
          </cell>
          <cell r="D43">
            <v>55179</v>
          </cell>
          <cell r="E43">
            <v>61435</v>
          </cell>
          <cell r="F43">
            <v>68666</v>
          </cell>
          <cell r="G43">
            <v>63449</v>
          </cell>
          <cell r="H43">
            <v>57454</v>
          </cell>
          <cell r="I43">
            <v>73038</v>
          </cell>
          <cell r="J43">
            <v>67159</v>
          </cell>
          <cell r="K43">
            <v>76717</v>
          </cell>
          <cell r="L43">
            <v>76353</v>
          </cell>
          <cell r="M43">
            <v>70771</v>
          </cell>
          <cell r="N43">
            <v>73506</v>
          </cell>
          <cell r="O43">
            <v>824204</v>
          </cell>
        </row>
      </sheetData>
      <sheetData sheetId="14">
        <row r="11">
          <cell r="B11">
            <v>21867.22</v>
          </cell>
          <cell r="C11">
            <v>20172.599999999999</v>
          </cell>
          <cell r="D11">
            <v>21077.56</v>
          </cell>
          <cell r="E11">
            <v>31321.02</v>
          </cell>
          <cell r="F11">
            <v>31980.9</v>
          </cell>
          <cell r="G11">
            <v>35551.06</v>
          </cell>
          <cell r="H11">
            <v>37718.980000000003</v>
          </cell>
          <cell r="I11">
            <v>41492.22</v>
          </cell>
          <cell r="J11">
            <v>36116.480000000003</v>
          </cell>
          <cell r="N11">
            <v>277298.04000000004</v>
          </cell>
        </row>
      </sheetData>
      <sheetData sheetId="15">
        <row r="13">
          <cell r="B13">
            <v>461993</v>
          </cell>
          <cell r="C13">
            <v>598234</v>
          </cell>
          <cell r="D13">
            <v>700139</v>
          </cell>
          <cell r="E13">
            <v>498636</v>
          </cell>
          <cell r="F13">
            <v>380446</v>
          </cell>
          <cell r="G13">
            <v>0</v>
          </cell>
          <cell r="H13">
            <v>250304</v>
          </cell>
          <cell r="I13">
            <v>247121</v>
          </cell>
          <cell r="J13">
            <v>0</v>
          </cell>
          <cell r="K13">
            <v>371832</v>
          </cell>
          <cell r="L13">
            <v>397486</v>
          </cell>
          <cell r="M13">
            <v>268455</v>
          </cell>
          <cell r="N13">
            <v>4174646</v>
          </cell>
        </row>
        <row r="14">
          <cell r="B14">
            <v>461.99299999999999</v>
          </cell>
          <cell r="C14">
            <v>598.23400000000004</v>
          </cell>
          <cell r="D14">
            <v>700.13900000000001</v>
          </cell>
          <cell r="E14">
            <v>498.63600000000002</v>
          </cell>
          <cell r="F14">
            <v>380.44600000000003</v>
          </cell>
          <cell r="G14">
            <v>0</v>
          </cell>
          <cell r="H14">
            <v>250.304</v>
          </cell>
          <cell r="I14">
            <v>247.12100000000001</v>
          </cell>
          <cell r="J14">
            <v>0</v>
          </cell>
          <cell r="K14">
            <v>371.83199999999999</v>
          </cell>
          <cell r="L14">
            <v>397.48599999999999</v>
          </cell>
          <cell r="M14">
            <v>268.45499999999998</v>
          </cell>
          <cell r="N14">
            <v>4174.6459999999997</v>
          </cell>
        </row>
      </sheetData>
      <sheetData sheetId="16">
        <row r="96">
          <cell r="B96">
            <v>3417.4849999999997</v>
          </cell>
          <cell r="C96">
            <v>499.8</v>
          </cell>
          <cell r="D96">
            <v>897.14</v>
          </cell>
          <cell r="E96">
            <v>5003.9139999999998</v>
          </cell>
          <cell r="F96">
            <v>4030.5260000000003</v>
          </cell>
          <cell r="G96">
            <v>5084</v>
          </cell>
          <cell r="H96">
            <v>867.2</v>
          </cell>
          <cell r="I96">
            <v>11722.36</v>
          </cell>
          <cell r="J96">
            <v>6922.9000000000005</v>
          </cell>
          <cell r="K96">
            <v>9874</v>
          </cell>
          <cell r="L96">
            <v>0</v>
          </cell>
          <cell r="M96">
            <v>19384.68</v>
          </cell>
          <cell r="N96">
            <v>67704.005000000005</v>
          </cell>
        </row>
      </sheetData>
      <sheetData sheetId="17"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</sheetData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bambe Copper Mine"/>
      <sheetName val="Lumwana Mine"/>
      <sheetName val="NFCA Mining"/>
      <sheetName val="Mopani Copper Mines Plc"/>
      <sheetName val="Kalumbila"/>
      <sheetName val="Kansanshi Mine"/>
      <sheetName val="Konkola Copper Mines"/>
      <sheetName val="CNMC Luanshya Copper Mine Plc"/>
      <sheetName val="Chibuluma Mine Plc"/>
      <sheetName val="Sino Metals Leach (Z) Ltd"/>
      <sheetName val="Chambishi Copper Smelter"/>
      <sheetName val="Maamba Mine"/>
      <sheetName val="Dangote"/>
      <sheetName val="Lafarge Cement"/>
      <sheetName val="Zambezi Portland Cement"/>
      <sheetName val="Kagem Mining Limited"/>
      <sheetName val="Grizzly Mining"/>
      <sheetName val="Ndola Lime"/>
      <sheetName val="Sable Zinc"/>
      <sheetName val="Labour Returns.LargeScaleMines "/>
      <sheetName val="Chambishi Metals"/>
      <sheetName val="2017 Summary"/>
      <sheetName val="2017vs2016"/>
      <sheetName val="Sheet2"/>
      <sheetName val="Sheet5"/>
      <sheetName val="2014 Summary"/>
      <sheetName val="Cu prices 2014vs2015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>
        <row r="54">
          <cell r="B54">
            <v>238.01066999999998</v>
          </cell>
          <cell r="C54">
            <v>212.52788000000001</v>
          </cell>
          <cell r="D54">
            <v>205.82976000000002</v>
          </cell>
          <cell r="E54">
            <v>182.58444</v>
          </cell>
          <cell r="F54">
            <v>215.15130000000002</v>
          </cell>
          <cell r="G54">
            <v>196.35480000000001</v>
          </cell>
          <cell r="H54">
            <v>206.36608000000001</v>
          </cell>
          <cell r="I54">
            <v>84.236460000000008</v>
          </cell>
          <cell r="J54">
            <v>44.983509999999995</v>
          </cell>
          <cell r="K54">
            <v>227.32367000000002</v>
          </cell>
          <cell r="L54">
            <v>201.18168</v>
          </cell>
          <cell r="M54">
            <v>182.48849999999999</v>
          </cell>
          <cell r="N54">
            <v>2197.0387500000002</v>
          </cell>
        </row>
        <row r="58">
          <cell r="B58">
            <v>201</v>
          </cell>
          <cell r="C58">
            <v>185</v>
          </cell>
          <cell r="D58">
            <v>202</v>
          </cell>
          <cell r="E58">
            <v>191</v>
          </cell>
          <cell r="F58">
            <v>195</v>
          </cell>
          <cell r="G58">
            <v>189</v>
          </cell>
          <cell r="H58">
            <v>184.9</v>
          </cell>
          <cell r="I58">
            <v>190</v>
          </cell>
          <cell r="J58">
            <v>195</v>
          </cell>
          <cell r="K58">
            <v>190</v>
          </cell>
          <cell r="L58">
            <v>206</v>
          </cell>
          <cell r="M58">
            <v>239</v>
          </cell>
          <cell r="N58">
            <v>2367.9</v>
          </cell>
        </row>
        <row r="66">
          <cell r="L66">
            <v>36.1</v>
          </cell>
        </row>
        <row r="73">
          <cell r="B73">
            <v>439.01067</v>
          </cell>
          <cell r="C73">
            <v>397.52787999999998</v>
          </cell>
          <cell r="D73">
            <v>407.82976000000002</v>
          </cell>
          <cell r="E73">
            <v>373.58443999999997</v>
          </cell>
          <cell r="F73">
            <v>410.15129999999999</v>
          </cell>
          <cell r="G73">
            <v>385.35480000000001</v>
          </cell>
          <cell r="H73">
            <v>391.26607999999999</v>
          </cell>
          <cell r="I73">
            <v>274.23646000000002</v>
          </cell>
          <cell r="J73">
            <v>239.98351</v>
          </cell>
          <cell r="K73">
            <v>417.32366999999999</v>
          </cell>
          <cell r="L73">
            <v>407.18168000000003</v>
          </cell>
          <cell r="M73">
            <v>421.48849999999999</v>
          </cell>
          <cell r="N73">
            <v>4564.9387500000003</v>
          </cell>
        </row>
      </sheetData>
      <sheetData sheetId="6"/>
      <sheetData sheetId="7"/>
      <sheetData sheetId="8"/>
      <sheetData sheetId="9"/>
      <sheetData sheetId="10"/>
      <sheetData sheetId="11">
        <row r="15">
          <cell r="B15">
            <v>4521</v>
          </cell>
          <cell r="C15">
            <v>5024</v>
          </cell>
          <cell r="D15">
            <v>3070</v>
          </cell>
          <cell r="E15">
            <v>4371</v>
          </cell>
          <cell r="F15">
            <v>7787</v>
          </cell>
          <cell r="G15">
            <v>6533</v>
          </cell>
          <cell r="H15">
            <v>6464</v>
          </cell>
          <cell r="I15">
            <v>6803</v>
          </cell>
          <cell r="J15">
            <v>8531</v>
          </cell>
          <cell r="K15">
            <v>6692</v>
          </cell>
          <cell r="L15">
            <v>8555</v>
          </cell>
          <cell r="M15">
            <v>9149</v>
          </cell>
          <cell r="N15">
            <v>77500</v>
          </cell>
        </row>
        <row r="16">
          <cell r="J16">
            <v>0.69</v>
          </cell>
          <cell r="K16">
            <v>0.72</v>
          </cell>
          <cell r="L16">
            <v>0.74</v>
          </cell>
          <cell r="M16">
            <v>0.76</v>
          </cell>
        </row>
      </sheetData>
      <sheetData sheetId="12">
        <row r="11">
          <cell r="D11">
            <v>51471</v>
          </cell>
          <cell r="E11">
            <v>45461</v>
          </cell>
          <cell r="F11">
            <v>48653</v>
          </cell>
          <cell r="G11">
            <v>54275</v>
          </cell>
          <cell r="H11">
            <v>60613</v>
          </cell>
          <cell r="I11">
            <v>68033</v>
          </cell>
          <cell r="J11">
            <v>71225</v>
          </cell>
          <cell r="K11">
            <v>73224</v>
          </cell>
          <cell r="L11">
            <v>67852</v>
          </cell>
          <cell r="M11">
            <v>97281</v>
          </cell>
          <cell r="N11">
            <v>88942</v>
          </cell>
          <cell r="O11">
            <v>80682</v>
          </cell>
        </row>
      </sheetData>
      <sheetData sheetId="13">
        <row r="18">
          <cell r="C18">
            <v>38462</v>
          </cell>
          <cell r="D18">
            <v>33085</v>
          </cell>
          <cell r="E18">
            <v>37104</v>
          </cell>
          <cell r="F18">
            <v>42758</v>
          </cell>
          <cell r="G18">
            <v>40553</v>
          </cell>
          <cell r="H18">
            <v>47400</v>
          </cell>
          <cell r="I18">
            <v>54214</v>
          </cell>
          <cell r="J18">
            <v>55126</v>
          </cell>
          <cell r="K18">
            <v>69014</v>
          </cell>
          <cell r="L18">
            <v>67755</v>
          </cell>
          <cell r="N18">
            <v>50787</v>
          </cell>
          <cell r="O18">
            <v>536258</v>
          </cell>
        </row>
        <row r="32">
          <cell r="C32">
            <v>15835</v>
          </cell>
          <cell r="D32">
            <v>20339</v>
          </cell>
          <cell r="E32">
            <v>23377</v>
          </cell>
          <cell r="F32">
            <v>21807</v>
          </cell>
          <cell r="G32">
            <v>18952</v>
          </cell>
          <cell r="H32">
            <v>26195</v>
          </cell>
          <cell r="I32">
            <v>27357</v>
          </cell>
          <cell r="K32">
            <v>44184</v>
          </cell>
          <cell r="L32">
            <v>30567</v>
          </cell>
          <cell r="M32">
            <v>26392</v>
          </cell>
          <cell r="N32">
            <v>20453</v>
          </cell>
          <cell r="O32">
            <v>275458</v>
          </cell>
        </row>
        <row r="43">
          <cell r="C43">
            <v>54297</v>
          </cell>
          <cell r="D43">
            <v>53424</v>
          </cell>
          <cell r="E43">
            <v>60481</v>
          </cell>
          <cell r="F43">
            <v>64565</v>
          </cell>
          <cell r="G43">
            <v>59505</v>
          </cell>
          <cell r="H43">
            <v>73595</v>
          </cell>
          <cell r="I43">
            <v>81571</v>
          </cell>
          <cell r="J43">
            <v>55126</v>
          </cell>
          <cell r="K43">
            <v>113198</v>
          </cell>
          <cell r="L43">
            <v>98322</v>
          </cell>
          <cell r="M43">
            <v>26392</v>
          </cell>
          <cell r="N43">
            <v>71240</v>
          </cell>
          <cell r="O43">
            <v>811716</v>
          </cell>
        </row>
      </sheetData>
      <sheetData sheetId="14">
        <row r="11">
          <cell r="B11">
            <v>35145.96</v>
          </cell>
          <cell r="C11">
            <v>28191</v>
          </cell>
          <cell r="D11">
            <v>39256.5</v>
          </cell>
          <cell r="E11">
            <v>41479.199999999997</v>
          </cell>
          <cell r="F11">
            <v>50258.14</v>
          </cell>
          <cell r="G11">
            <v>49686</v>
          </cell>
          <cell r="H11">
            <v>48460.82</v>
          </cell>
          <cell r="I11">
            <v>51389.26</v>
          </cell>
          <cell r="J11">
            <v>48246</v>
          </cell>
          <cell r="K11">
            <v>38603.79</v>
          </cell>
          <cell r="M11">
            <v>47379</v>
          </cell>
          <cell r="N11">
            <v>478095.67</v>
          </cell>
        </row>
      </sheetData>
      <sheetData sheetId="15">
        <row r="13">
          <cell r="B13">
            <v>314168</v>
          </cell>
          <cell r="C13">
            <v>308910</v>
          </cell>
          <cell r="D13">
            <v>430542</v>
          </cell>
          <cell r="E13">
            <v>393938</v>
          </cell>
          <cell r="F13">
            <v>223627</v>
          </cell>
          <cell r="G13">
            <v>275268</v>
          </cell>
          <cell r="H13">
            <v>249748</v>
          </cell>
          <cell r="I13">
            <v>260467</v>
          </cell>
          <cell r="J13">
            <v>475578</v>
          </cell>
          <cell r="K13">
            <v>409787</v>
          </cell>
          <cell r="L13">
            <v>409787</v>
          </cell>
          <cell r="M13">
            <v>621782</v>
          </cell>
          <cell r="N13">
            <v>4373602</v>
          </cell>
        </row>
        <row r="14">
          <cell r="B14">
            <v>314.16800000000001</v>
          </cell>
          <cell r="C14">
            <v>308.91000000000003</v>
          </cell>
          <cell r="D14">
            <v>430.54199999999997</v>
          </cell>
          <cell r="E14">
            <v>393.93799999999999</v>
          </cell>
          <cell r="F14">
            <v>223.62700000000001</v>
          </cell>
          <cell r="G14">
            <v>275.26799999999997</v>
          </cell>
          <cell r="H14">
            <v>249.74799999999999</v>
          </cell>
          <cell r="I14">
            <v>260.46699999999998</v>
          </cell>
          <cell r="J14">
            <v>475.57799999999997</v>
          </cell>
          <cell r="K14">
            <v>409.78699999999998</v>
          </cell>
          <cell r="L14">
            <v>409.78699999999998</v>
          </cell>
          <cell r="M14">
            <v>621.78200000000004</v>
          </cell>
          <cell r="N14">
            <v>4373.6019999999999</v>
          </cell>
        </row>
      </sheetData>
      <sheetData sheetId="16">
        <row r="96">
          <cell r="B96">
            <v>10970.92</v>
          </cell>
          <cell r="C96">
            <v>6324.44</v>
          </cell>
          <cell r="D96">
            <v>6953.86</v>
          </cell>
          <cell r="E96">
            <v>7312.1799999999994</v>
          </cell>
          <cell r="F96">
            <v>9267.61</v>
          </cell>
          <cell r="G96">
            <v>4105.53</v>
          </cell>
          <cell r="H96">
            <v>1971.22</v>
          </cell>
          <cell r="I96">
            <v>2893.41</v>
          </cell>
          <cell r="J96">
            <v>0</v>
          </cell>
          <cell r="K96">
            <v>1907.7159999999999</v>
          </cell>
          <cell r="L96">
            <v>0</v>
          </cell>
          <cell r="M96">
            <v>3982.587</v>
          </cell>
          <cell r="N96">
            <v>55689.472999999998</v>
          </cell>
        </row>
      </sheetData>
      <sheetData sheetId="17">
        <row r="18">
          <cell r="B18">
            <v>0</v>
          </cell>
          <cell r="C18">
            <v>4648</v>
          </cell>
          <cell r="D18">
            <v>4969</v>
          </cell>
          <cell r="E18">
            <v>4864</v>
          </cell>
          <cell r="F18">
            <v>0</v>
          </cell>
          <cell r="G18">
            <v>0</v>
          </cell>
          <cell r="H18">
            <v>0</v>
          </cell>
          <cell r="I18">
            <v>5414</v>
          </cell>
          <cell r="J18">
            <v>2352</v>
          </cell>
          <cell r="K18">
            <v>862</v>
          </cell>
          <cell r="L18">
            <v>856</v>
          </cell>
          <cell r="M18">
            <v>0</v>
          </cell>
          <cell r="N18">
            <v>23965</v>
          </cell>
        </row>
        <row r="19">
          <cell r="B19">
            <v>0</v>
          </cell>
          <cell r="C19">
            <v>3011</v>
          </cell>
          <cell r="D19">
            <v>4717</v>
          </cell>
          <cell r="E19">
            <v>6022</v>
          </cell>
          <cell r="F19">
            <v>0</v>
          </cell>
          <cell r="G19">
            <v>0</v>
          </cell>
          <cell r="H19">
            <v>0</v>
          </cell>
          <cell r="I19">
            <v>6396</v>
          </cell>
          <cell r="J19">
            <v>0</v>
          </cell>
          <cell r="K19">
            <v>0</v>
          </cell>
          <cell r="L19">
            <v>5117</v>
          </cell>
          <cell r="M19">
            <v>3890</v>
          </cell>
          <cell r="N19">
            <v>29153</v>
          </cell>
        </row>
        <row r="20">
          <cell r="B20">
            <v>0</v>
          </cell>
          <cell r="C20">
            <v>1989</v>
          </cell>
          <cell r="D20">
            <v>2474</v>
          </cell>
          <cell r="E20">
            <v>1165</v>
          </cell>
          <cell r="F20">
            <v>0</v>
          </cell>
          <cell r="G20">
            <v>0</v>
          </cell>
          <cell r="H20">
            <v>0</v>
          </cell>
          <cell r="I20">
            <v>1917</v>
          </cell>
          <cell r="J20">
            <v>1124</v>
          </cell>
          <cell r="K20">
            <v>1572</v>
          </cell>
          <cell r="L20">
            <v>1374</v>
          </cell>
          <cell r="M20">
            <v>2035</v>
          </cell>
          <cell r="N20">
            <v>13650</v>
          </cell>
        </row>
      </sheetData>
      <sheetData sheetId="18"/>
      <sheetData sheetId="19"/>
      <sheetData sheetId="20"/>
      <sheetData sheetId="21">
        <row r="9">
          <cell r="C9">
            <v>9622.7456464048009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bambe Copper Mine"/>
      <sheetName val="Lumwana Mine"/>
      <sheetName val="NFCA Mining"/>
      <sheetName val="Mopani Copper Mines Plc"/>
      <sheetName val="Kalumbila"/>
      <sheetName val="Konkola Copper Mines"/>
      <sheetName val="Kansanshi Mine"/>
      <sheetName val="CNMC Luanshya Copper Mine Plc"/>
      <sheetName val="Chibuluma Mine Plc"/>
      <sheetName val="Sino Metals Leach (Z) Ltd"/>
      <sheetName val="Chambishi Copper Smelter"/>
      <sheetName val="Labour Returns.LargeScaleMines "/>
      <sheetName val="Chambishi Metals"/>
      <sheetName val="2018 Summary"/>
      <sheetName val="2018vs2017"/>
      <sheetName val="Sheet5"/>
      <sheetName val="2014 Summary"/>
      <sheetName val="Cu prices 2014vs2015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>
        <row r="58">
          <cell r="B58">
            <v>196.58099999999999</v>
          </cell>
          <cell r="C58">
            <v>159.57227</v>
          </cell>
          <cell r="D58">
            <v>185.45065</v>
          </cell>
          <cell r="E58">
            <v>173.58984000000001</v>
          </cell>
          <cell r="F58">
            <v>179.75412</v>
          </cell>
          <cell r="G58">
            <v>158.78304</v>
          </cell>
          <cell r="H58">
            <v>182.90538000000001</v>
          </cell>
          <cell r="I58">
            <v>172.22814</v>
          </cell>
          <cell r="J58">
            <v>164.62299999999999</v>
          </cell>
          <cell r="K58">
            <v>183.34623999999999</v>
          </cell>
          <cell r="L58">
            <v>0</v>
          </cell>
          <cell r="M58">
            <v>0</v>
          </cell>
          <cell r="N58">
            <v>1756.83368</v>
          </cell>
        </row>
        <row r="62">
          <cell r="B62">
            <v>190</v>
          </cell>
          <cell r="C62">
            <v>183.1</v>
          </cell>
          <cell r="D62">
            <v>167.7</v>
          </cell>
          <cell r="E62">
            <v>158.80000000000001</v>
          </cell>
          <cell r="F62">
            <v>172.7</v>
          </cell>
          <cell r="G62">
            <v>222.6</v>
          </cell>
          <cell r="H62">
            <v>196.34</v>
          </cell>
          <cell r="I62">
            <v>176.27</v>
          </cell>
          <cell r="J62">
            <v>132.13</v>
          </cell>
          <cell r="K62">
            <v>205.102</v>
          </cell>
          <cell r="L62">
            <v>168.57</v>
          </cell>
          <cell r="M62">
            <v>168.76</v>
          </cell>
          <cell r="N62">
            <v>2142.0720000000001</v>
          </cell>
        </row>
        <row r="70">
          <cell r="B70">
            <v>19</v>
          </cell>
          <cell r="D70">
            <v>24.36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7">
          <cell r="B77">
            <v>386.58100000000002</v>
          </cell>
          <cell r="C77">
            <v>342.67227000000003</v>
          </cell>
          <cell r="D77">
            <v>353.15064999999998</v>
          </cell>
          <cell r="E77">
            <v>332.38984000000005</v>
          </cell>
          <cell r="F77">
            <v>352.45411999999999</v>
          </cell>
          <cell r="G77">
            <v>381.38303999999999</v>
          </cell>
          <cell r="H77">
            <v>379.24538000000001</v>
          </cell>
          <cell r="I77">
            <v>348.49814000000003</v>
          </cell>
          <cell r="J77">
            <v>296.75299999999999</v>
          </cell>
          <cell r="K77">
            <v>388.44824</v>
          </cell>
          <cell r="L77">
            <v>168.57</v>
          </cell>
          <cell r="M77">
            <v>168.76</v>
          </cell>
          <cell r="N77">
            <v>3898.9056800000008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oma"/>
      <sheetName val="Baudot"/>
      <sheetName val="Emco Coal"/>
      <sheetName val="Dangote"/>
      <sheetName val="Lafarge Cement"/>
      <sheetName val="Oriental Quarries"/>
      <sheetName val="Zambezi Portland"/>
      <sheetName val="Calcite Limited"/>
      <sheetName val="Neelkhanth"/>
      <sheetName val="Maamba Coal"/>
      <sheetName val="Collum Coal"/>
      <sheetName val="Ndola Lime"/>
      <sheetName val="Summary 2018"/>
      <sheetName val="Sheet1"/>
      <sheetName val="2017 vs 2018"/>
      <sheetName val="Gemcanton"/>
      <sheetName val="Kagem"/>
    </sheetNames>
    <sheetDataSet>
      <sheetData sheetId="0" refreshError="1"/>
      <sheetData sheetId="1">
        <row r="11">
          <cell r="C11">
            <v>420</v>
          </cell>
          <cell r="D11">
            <v>0</v>
          </cell>
          <cell r="E11">
            <v>87.85</v>
          </cell>
          <cell r="F11">
            <v>4760.6499999999996</v>
          </cell>
          <cell r="G11">
            <v>4254.05</v>
          </cell>
          <cell r="H11">
            <v>4468.8</v>
          </cell>
          <cell r="I11">
            <v>5010</v>
          </cell>
          <cell r="K11">
            <v>4200</v>
          </cell>
          <cell r="L11">
            <v>3260</v>
          </cell>
          <cell r="M11">
            <v>2255</v>
          </cell>
          <cell r="N11">
            <v>1945.5</v>
          </cell>
          <cell r="O11">
            <v>35391.85</v>
          </cell>
        </row>
      </sheetData>
      <sheetData sheetId="2" refreshError="1"/>
      <sheetData sheetId="3">
        <row r="11">
          <cell r="D11">
            <v>64968</v>
          </cell>
          <cell r="E11">
            <v>55841</v>
          </cell>
          <cell r="F11">
            <v>68808</v>
          </cell>
          <cell r="G11">
            <v>71731</v>
          </cell>
          <cell r="H11">
            <v>80269</v>
          </cell>
          <cell r="I11">
            <v>87949</v>
          </cell>
          <cell r="J11">
            <v>106356</v>
          </cell>
          <cell r="K11">
            <v>114528</v>
          </cell>
          <cell r="L11">
            <v>111997</v>
          </cell>
          <cell r="M11">
            <v>109002</v>
          </cell>
          <cell r="N11">
            <v>86532</v>
          </cell>
          <cell r="O11">
            <v>70308</v>
          </cell>
          <cell r="P11">
            <v>1028289</v>
          </cell>
        </row>
      </sheetData>
      <sheetData sheetId="4">
        <row r="19">
          <cell r="C19">
            <v>59139</v>
          </cell>
          <cell r="D19">
            <v>42300</v>
          </cell>
          <cell r="E19">
            <v>42099</v>
          </cell>
          <cell r="F19">
            <v>47571</v>
          </cell>
          <cell r="G19">
            <v>43075</v>
          </cell>
          <cell r="H19">
            <v>67438</v>
          </cell>
          <cell r="I19">
            <v>57288</v>
          </cell>
          <cell r="J19">
            <v>61396</v>
          </cell>
          <cell r="K19">
            <v>59227</v>
          </cell>
          <cell r="L19">
            <v>59810</v>
          </cell>
          <cell r="M19">
            <v>62171</v>
          </cell>
          <cell r="N19">
            <v>54964</v>
          </cell>
          <cell r="O19">
            <v>656478</v>
          </cell>
        </row>
        <row r="33">
          <cell r="C33">
            <v>25410</v>
          </cell>
          <cell r="D33">
            <v>17003</v>
          </cell>
          <cell r="E33">
            <v>20606</v>
          </cell>
          <cell r="F33">
            <v>20400</v>
          </cell>
          <cell r="G33">
            <v>20063</v>
          </cell>
          <cell r="H33">
            <v>25188</v>
          </cell>
          <cell r="I33">
            <v>30764</v>
          </cell>
          <cell r="J33">
            <v>22554</v>
          </cell>
          <cell r="K33">
            <v>22925</v>
          </cell>
          <cell r="L33">
            <v>25150</v>
          </cell>
          <cell r="M33">
            <v>25150</v>
          </cell>
          <cell r="N33">
            <v>25150</v>
          </cell>
          <cell r="O33">
            <v>280363</v>
          </cell>
        </row>
        <row r="36">
          <cell r="C36">
            <v>104401</v>
          </cell>
          <cell r="D36">
            <v>83351</v>
          </cell>
          <cell r="E36">
            <v>76140</v>
          </cell>
          <cell r="F36">
            <v>70828</v>
          </cell>
          <cell r="G36">
            <v>88313</v>
          </cell>
          <cell r="H36">
            <v>110665</v>
          </cell>
          <cell r="I36">
            <v>133988</v>
          </cell>
          <cell r="J36">
            <v>117181</v>
          </cell>
          <cell r="K36">
            <v>125802</v>
          </cell>
          <cell r="L36">
            <v>122674</v>
          </cell>
          <cell r="M36">
            <v>126892</v>
          </cell>
          <cell r="N36">
            <v>137586</v>
          </cell>
          <cell r="O36">
            <v>1297821</v>
          </cell>
        </row>
        <row r="44">
          <cell r="C44">
            <v>84549</v>
          </cell>
          <cell r="D44">
            <v>59303</v>
          </cell>
          <cell r="E44">
            <v>62705</v>
          </cell>
          <cell r="F44">
            <v>67971</v>
          </cell>
          <cell r="G44">
            <v>63138</v>
          </cell>
          <cell r="H44">
            <v>92626</v>
          </cell>
          <cell r="I44">
            <v>88052</v>
          </cell>
          <cell r="J44">
            <v>83950</v>
          </cell>
          <cell r="K44">
            <v>82152</v>
          </cell>
          <cell r="L44">
            <v>84960</v>
          </cell>
          <cell r="M44">
            <v>87321</v>
          </cell>
          <cell r="N44">
            <v>80114</v>
          </cell>
          <cell r="O44">
            <v>936841</v>
          </cell>
        </row>
      </sheetData>
      <sheetData sheetId="5">
        <row r="5">
          <cell r="B5">
            <v>2480</v>
          </cell>
          <cell r="C5">
            <v>2140</v>
          </cell>
          <cell r="D5">
            <v>8450</v>
          </cell>
          <cell r="E5">
            <v>3215</v>
          </cell>
          <cell r="F5">
            <v>4010</v>
          </cell>
          <cell r="G5">
            <v>2560</v>
          </cell>
          <cell r="H5">
            <v>2355</v>
          </cell>
          <cell r="I5">
            <v>2155</v>
          </cell>
          <cell r="J5">
            <v>2305</v>
          </cell>
          <cell r="K5">
            <v>1320</v>
          </cell>
          <cell r="L5">
            <v>1420</v>
          </cell>
          <cell r="M5">
            <v>2070</v>
          </cell>
          <cell r="N5">
            <v>34480</v>
          </cell>
        </row>
        <row r="6">
          <cell r="B6">
            <v>36781</v>
          </cell>
          <cell r="C6">
            <v>15302</v>
          </cell>
          <cell r="D6">
            <v>81303</v>
          </cell>
          <cell r="E6">
            <v>45781</v>
          </cell>
          <cell r="F6">
            <v>55800</v>
          </cell>
          <cell r="G6">
            <v>55800</v>
          </cell>
          <cell r="H6">
            <v>56500</v>
          </cell>
          <cell r="I6">
            <v>86500</v>
          </cell>
          <cell r="J6">
            <v>65500</v>
          </cell>
          <cell r="K6">
            <v>85150</v>
          </cell>
          <cell r="L6">
            <v>91150</v>
          </cell>
          <cell r="M6">
            <v>63200</v>
          </cell>
          <cell r="N6">
            <v>738767</v>
          </cell>
        </row>
        <row r="12">
          <cell r="B12">
            <v>4299</v>
          </cell>
          <cell r="C12">
            <v>26811</v>
          </cell>
          <cell r="D12">
            <v>51110</v>
          </cell>
          <cell r="E12">
            <v>12479.9</v>
          </cell>
          <cell r="F12">
            <v>16001.6</v>
          </cell>
          <cell r="G12">
            <v>16001.6</v>
          </cell>
          <cell r="H12">
            <v>28884.68</v>
          </cell>
          <cell r="I12">
            <v>18950</v>
          </cell>
          <cell r="J12">
            <v>10775.78</v>
          </cell>
          <cell r="K12">
            <v>28780</v>
          </cell>
          <cell r="L12">
            <v>58665.03</v>
          </cell>
          <cell r="M12">
            <v>33284.639999999999</v>
          </cell>
          <cell r="N12">
            <v>306043.23</v>
          </cell>
        </row>
        <row r="13">
          <cell r="B13">
            <v>2460</v>
          </cell>
          <cell r="C13">
            <v>1814</v>
          </cell>
          <cell r="D13">
            <v>8032</v>
          </cell>
          <cell r="E13">
            <v>2960</v>
          </cell>
          <cell r="F13">
            <v>3930</v>
          </cell>
          <cell r="G13">
            <v>2701.55</v>
          </cell>
          <cell r="H13">
            <v>1950</v>
          </cell>
          <cell r="I13">
            <v>1990.8</v>
          </cell>
          <cell r="J13">
            <v>1910.8</v>
          </cell>
          <cell r="K13">
            <v>1150</v>
          </cell>
          <cell r="L13">
            <v>1180</v>
          </cell>
          <cell r="M13">
            <v>1600</v>
          </cell>
          <cell r="N13">
            <v>31679.149999999998</v>
          </cell>
        </row>
      </sheetData>
      <sheetData sheetId="6">
        <row r="8">
          <cell r="B8">
            <v>14209</v>
          </cell>
          <cell r="C8">
            <v>11248.5</v>
          </cell>
          <cell r="D8">
            <v>13513.5</v>
          </cell>
          <cell r="F8">
            <v>73705.5</v>
          </cell>
          <cell r="G8">
            <v>70328.7</v>
          </cell>
          <cell r="H8">
            <v>77463.600000000006</v>
          </cell>
          <cell r="I8">
            <v>15984</v>
          </cell>
          <cell r="J8">
            <v>57416.5</v>
          </cell>
          <cell r="K8">
            <v>74991</v>
          </cell>
          <cell r="L8">
            <v>47597.87</v>
          </cell>
          <cell r="M8">
            <v>73516.100000000006</v>
          </cell>
          <cell r="N8">
            <v>596642.77</v>
          </cell>
        </row>
        <row r="11">
          <cell r="B11">
            <v>42819.42</v>
          </cell>
          <cell r="C11">
            <v>33246.42</v>
          </cell>
          <cell r="D11">
            <v>42180.81</v>
          </cell>
          <cell r="F11">
            <v>50074.36</v>
          </cell>
          <cell r="G11">
            <v>47599.81</v>
          </cell>
          <cell r="H11">
            <v>48121.84</v>
          </cell>
          <cell r="I11">
            <v>49455.09</v>
          </cell>
          <cell r="J11">
            <v>41719.97</v>
          </cell>
          <cell r="K11">
            <v>43130.52</v>
          </cell>
          <cell r="L11">
            <v>47597.87</v>
          </cell>
          <cell r="M11">
            <v>50936.87</v>
          </cell>
          <cell r="N11">
            <v>540959.25999999989</v>
          </cell>
        </row>
      </sheetData>
      <sheetData sheetId="7">
        <row r="13">
          <cell r="B13">
            <v>433.4</v>
          </cell>
          <cell r="C13">
            <v>350.91</v>
          </cell>
          <cell r="D13">
            <v>463.92</v>
          </cell>
          <cell r="E13">
            <v>408.2</v>
          </cell>
          <cell r="F13">
            <v>520</v>
          </cell>
          <cell r="G13">
            <v>519.70000000000005</v>
          </cell>
          <cell r="H13">
            <v>603.6</v>
          </cell>
          <cell r="I13">
            <v>671</v>
          </cell>
          <cell r="J13">
            <v>556.35</v>
          </cell>
          <cell r="K13">
            <v>421.85</v>
          </cell>
          <cell r="L13">
            <v>544.29999999999995</v>
          </cell>
          <cell r="M13">
            <v>414</v>
          </cell>
        </row>
      </sheetData>
      <sheetData sheetId="8">
        <row r="15">
          <cell r="B15">
            <v>32892</v>
          </cell>
          <cell r="C15">
            <v>23840</v>
          </cell>
          <cell r="D15">
            <v>41205</v>
          </cell>
          <cell r="E15">
            <v>37430</v>
          </cell>
          <cell r="F15">
            <v>36144</v>
          </cell>
          <cell r="G15">
            <v>29320</v>
          </cell>
          <cell r="H15">
            <v>36767</v>
          </cell>
          <cell r="I15">
            <v>32071</v>
          </cell>
          <cell r="J15">
            <v>29802</v>
          </cell>
          <cell r="K15">
            <v>31028</v>
          </cell>
          <cell r="L15">
            <v>0</v>
          </cell>
          <cell r="M15">
            <v>0</v>
          </cell>
          <cell r="N15">
            <v>330499</v>
          </cell>
        </row>
      </sheetData>
      <sheetData sheetId="9">
        <row r="11">
          <cell r="C11">
            <v>9898</v>
          </cell>
          <cell r="D11">
            <v>3434</v>
          </cell>
          <cell r="E11">
            <v>3278</v>
          </cell>
          <cell r="F11">
            <v>3560</v>
          </cell>
          <cell r="G11">
            <v>5217</v>
          </cell>
          <cell r="H11">
            <v>5304</v>
          </cell>
          <cell r="I11">
            <v>6152</v>
          </cell>
          <cell r="J11">
            <v>6161</v>
          </cell>
          <cell r="K11">
            <v>6616</v>
          </cell>
          <cell r="L11">
            <v>8166</v>
          </cell>
          <cell r="M11">
            <v>8974</v>
          </cell>
          <cell r="N11">
            <v>82999</v>
          </cell>
        </row>
        <row r="15">
          <cell r="B15">
            <v>13545</v>
          </cell>
        </row>
      </sheetData>
      <sheetData sheetId="10">
        <row r="21">
          <cell r="B21">
            <v>18656.95</v>
          </cell>
          <cell r="C21">
            <v>18090.400000000001</v>
          </cell>
          <cell r="D21">
            <v>30327</v>
          </cell>
          <cell r="E21">
            <v>29656.800000000003</v>
          </cell>
          <cell r="F21">
            <v>28183.200000000001</v>
          </cell>
          <cell r="G21">
            <v>26949</v>
          </cell>
          <cell r="H21">
            <v>25165.199999999997</v>
          </cell>
          <cell r="I21">
            <v>28027.8</v>
          </cell>
          <cell r="J21">
            <v>25321.8</v>
          </cell>
          <cell r="K21">
            <v>34116.6</v>
          </cell>
          <cell r="L21">
            <v>23351.4</v>
          </cell>
          <cell r="M21">
            <v>17386.2</v>
          </cell>
          <cell r="N21">
            <v>305232.34999999998</v>
          </cell>
        </row>
      </sheetData>
      <sheetData sheetId="11">
        <row r="18">
          <cell r="B18">
            <v>9305</v>
          </cell>
          <cell r="C18">
            <v>0</v>
          </cell>
          <cell r="D18">
            <v>0</v>
          </cell>
          <cell r="E18">
            <v>0</v>
          </cell>
          <cell r="F18">
            <v>16480</v>
          </cell>
          <cell r="G18">
            <v>25835</v>
          </cell>
          <cell r="H18">
            <v>0</v>
          </cell>
          <cell r="I18">
            <v>3575</v>
          </cell>
          <cell r="J18">
            <v>18440</v>
          </cell>
          <cell r="K18">
            <v>16140</v>
          </cell>
          <cell r="L18">
            <v>12390</v>
          </cell>
          <cell r="M18">
            <v>27860</v>
          </cell>
          <cell r="N18">
            <v>130025</v>
          </cell>
        </row>
        <row r="19">
          <cell r="B19">
            <v>5061</v>
          </cell>
          <cell r="C19">
            <v>0</v>
          </cell>
          <cell r="D19">
            <v>0</v>
          </cell>
          <cell r="E19">
            <v>0</v>
          </cell>
          <cell r="F19">
            <v>9328</v>
          </cell>
          <cell r="G19">
            <v>3589</v>
          </cell>
          <cell r="H19">
            <v>0</v>
          </cell>
          <cell r="I19">
            <v>0</v>
          </cell>
          <cell r="J19">
            <v>2402</v>
          </cell>
          <cell r="K19">
            <v>5834</v>
          </cell>
          <cell r="L19">
            <v>1119</v>
          </cell>
          <cell r="M19">
            <v>6290</v>
          </cell>
          <cell r="N19">
            <v>33623</v>
          </cell>
        </row>
        <row r="20">
          <cell r="B20">
            <v>1172</v>
          </cell>
          <cell r="C20">
            <v>1099</v>
          </cell>
          <cell r="D20">
            <v>1462</v>
          </cell>
          <cell r="E20">
            <v>1000</v>
          </cell>
          <cell r="F20">
            <v>5005</v>
          </cell>
          <cell r="G20">
            <v>3057</v>
          </cell>
          <cell r="H20">
            <v>2890</v>
          </cell>
          <cell r="I20">
            <v>1263</v>
          </cell>
          <cell r="J20">
            <v>890</v>
          </cell>
          <cell r="K20">
            <v>4076</v>
          </cell>
          <cell r="L20">
            <v>3042</v>
          </cell>
          <cell r="M20">
            <v>2216</v>
          </cell>
          <cell r="N20">
            <v>27172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bambe Copper Mine"/>
      <sheetName val="Lumwana Mine"/>
      <sheetName val="NFCA Mining"/>
      <sheetName val="Mopani Copper Mines Plc"/>
      <sheetName val="Kalumbila"/>
      <sheetName val="Konkola Copper Mines"/>
      <sheetName val="Kansanshi Mine"/>
      <sheetName val="CNMC Luanshya Copper Mine Plc"/>
      <sheetName val="Chibuluma Mine Plc"/>
      <sheetName val="Sino Metals Leach (Z) Ltd"/>
      <sheetName val="Chambishi Copper Smelter"/>
      <sheetName val="Labour Returns.LargeScaleMines "/>
      <sheetName val="Chambishi Metals"/>
      <sheetName val="2019 Summary"/>
      <sheetName val="2019vs2018"/>
      <sheetName val="2018vs2017"/>
      <sheetName val="2014 Summary"/>
      <sheetName val="Cu prices 2014vs2015"/>
      <sheetName val="Sheet2"/>
      <sheetName val="Sheet1"/>
      <sheetName val="Sheet4"/>
    </sheetNames>
    <sheetDataSet>
      <sheetData sheetId="0">
        <row r="12">
          <cell r="B12">
            <v>2168.2721906314</v>
          </cell>
        </row>
      </sheetData>
      <sheetData sheetId="1">
        <row r="12">
          <cell r="B12">
            <v>8951.2889973699985</v>
          </cell>
        </row>
      </sheetData>
      <sheetData sheetId="2">
        <row r="14">
          <cell r="B14">
            <v>1538.999</v>
          </cell>
        </row>
      </sheetData>
      <sheetData sheetId="3">
        <row r="37">
          <cell r="B37">
            <v>1967.38</v>
          </cell>
        </row>
      </sheetData>
      <sheetData sheetId="4">
        <row r="13">
          <cell r="B13">
            <v>16568.014205022602</v>
          </cell>
        </row>
      </sheetData>
      <sheetData sheetId="5">
        <row r="92">
          <cell r="B92">
            <v>1044</v>
          </cell>
        </row>
      </sheetData>
      <sheetData sheetId="6"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  <cell r="M60">
            <v>0</v>
          </cell>
        </row>
        <row r="64">
          <cell r="B64">
            <v>164.29</v>
          </cell>
          <cell r="C64">
            <v>122.8</v>
          </cell>
          <cell r="D64">
            <v>130.05000000000001</v>
          </cell>
        </row>
        <row r="81">
          <cell r="B81">
            <v>164.29</v>
          </cell>
          <cell r="C81">
            <v>122.8</v>
          </cell>
          <cell r="D81">
            <v>130.05000000000001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</sheetData>
      <sheetData sheetId="7">
        <row r="32">
          <cell r="N32">
            <v>0</v>
          </cell>
        </row>
      </sheetData>
      <sheetData sheetId="8">
        <row r="20">
          <cell r="B20">
            <v>495.93915443000003</v>
          </cell>
        </row>
      </sheetData>
      <sheetData sheetId="9">
        <row r="11">
          <cell r="B11">
            <v>408.77910000000003</v>
          </cell>
        </row>
      </sheetData>
      <sheetData sheetId="10">
        <row r="72">
          <cell r="B72">
            <v>6599.3448289999997</v>
          </cell>
        </row>
      </sheetData>
      <sheetData sheetId="11" refreshError="1"/>
      <sheetData sheetId="12">
        <row r="20">
          <cell r="B20">
            <v>1195.06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abSelected="1" workbookViewId="0">
      <selection activeCell="A31" sqref="A31:XFD31"/>
    </sheetView>
  </sheetViews>
  <sheetFormatPr defaultRowHeight="14.25" x14ac:dyDescent="0.2"/>
  <cols>
    <col min="1" max="1" width="52.85546875" style="2" customWidth="1"/>
    <col min="2" max="14" width="13.42578125" style="2" customWidth="1"/>
    <col min="15" max="15" width="12.7109375" style="2" customWidth="1"/>
    <col min="16" max="16" width="16" style="2" customWidth="1"/>
    <col min="17" max="17" width="11.5703125" style="2" customWidth="1"/>
    <col min="18" max="18" width="11.7109375" style="2" bestFit="1" customWidth="1"/>
    <col min="19" max="20" width="9.140625" style="2"/>
    <col min="21" max="22" width="11.7109375" style="2" bestFit="1" customWidth="1"/>
    <col min="23" max="256" width="9.140625" style="2"/>
    <col min="257" max="257" width="52.85546875" style="2" customWidth="1"/>
    <col min="258" max="258" width="54.140625" style="2" customWidth="1"/>
    <col min="259" max="259" width="14.28515625" style="2" bestFit="1" customWidth="1"/>
    <col min="260" max="268" width="11.7109375" style="2" bestFit="1" customWidth="1"/>
    <col min="269" max="269" width="11.42578125" style="2" customWidth="1"/>
    <col min="270" max="270" width="11.7109375" style="2" bestFit="1" customWidth="1"/>
    <col min="271" max="271" width="12.7109375" style="2" customWidth="1"/>
    <col min="272" max="272" width="16" style="2" customWidth="1"/>
    <col min="273" max="273" width="11.5703125" style="2" customWidth="1"/>
    <col min="274" max="274" width="11.7109375" style="2" bestFit="1" customWidth="1"/>
    <col min="275" max="276" width="9.140625" style="2"/>
    <col min="277" max="278" width="11.7109375" style="2" bestFit="1" customWidth="1"/>
    <col min="279" max="512" width="9.140625" style="2"/>
    <col min="513" max="513" width="52.85546875" style="2" customWidth="1"/>
    <col min="514" max="514" width="54.140625" style="2" customWidth="1"/>
    <col min="515" max="515" width="14.28515625" style="2" bestFit="1" customWidth="1"/>
    <col min="516" max="524" width="11.7109375" style="2" bestFit="1" customWidth="1"/>
    <col min="525" max="525" width="11.42578125" style="2" customWidth="1"/>
    <col min="526" max="526" width="11.7109375" style="2" bestFit="1" customWidth="1"/>
    <col min="527" max="527" width="12.7109375" style="2" customWidth="1"/>
    <col min="528" max="528" width="16" style="2" customWidth="1"/>
    <col min="529" max="529" width="11.5703125" style="2" customWidth="1"/>
    <col min="530" max="530" width="11.7109375" style="2" bestFit="1" customWidth="1"/>
    <col min="531" max="532" width="9.140625" style="2"/>
    <col min="533" max="534" width="11.7109375" style="2" bestFit="1" customWidth="1"/>
    <col min="535" max="768" width="9.140625" style="2"/>
    <col min="769" max="769" width="52.85546875" style="2" customWidth="1"/>
    <col min="770" max="770" width="54.140625" style="2" customWidth="1"/>
    <col min="771" max="771" width="14.28515625" style="2" bestFit="1" customWidth="1"/>
    <col min="772" max="780" width="11.7109375" style="2" bestFit="1" customWidth="1"/>
    <col min="781" max="781" width="11.42578125" style="2" customWidth="1"/>
    <col min="782" max="782" width="11.7109375" style="2" bestFit="1" customWidth="1"/>
    <col min="783" max="783" width="12.7109375" style="2" customWidth="1"/>
    <col min="784" max="784" width="16" style="2" customWidth="1"/>
    <col min="785" max="785" width="11.5703125" style="2" customWidth="1"/>
    <col min="786" max="786" width="11.7109375" style="2" bestFit="1" customWidth="1"/>
    <col min="787" max="788" width="9.140625" style="2"/>
    <col min="789" max="790" width="11.7109375" style="2" bestFit="1" customWidth="1"/>
    <col min="791" max="1024" width="9.140625" style="2"/>
    <col min="1025" max="1025" width="52.85546875" style="2" customWidth="1"/>
    <col min="1026" max="1026" width="54.140625" style="2" customWidth="1"/>
    <col min="1027" max="1027" width="14.28515625" style="2" bestFit="1" customWidth="1"/>
    <col min="1028" max="1036" width="11.7109375" style="2" bestFit="1" customWidth="1"/>
    <col min="1037" max="1037" width="11.42578125" style="2" customWidth="1"/>
    <col min="1038" max="1038" width="11.7109375" style="2" bestFit="1" customWidth="1"/>
    <col min="1039" max="1039" width="12.7109375" style="2" customWidth="1"/>
    <col min="1040" max="1040" width="16" style="2" customWidth="1"/>
    <col min="1041" max="1041" width="11.5703125" style="2" customWidth="1"/>
    <col min="1042" max="1042" width="11.7109375" style="2" bestFit="1" customWidth="1"/>
    <col min="1043" max="1044" width="9.140625" style="2"/>
    <col min="1045" max="1046" width="11.7109375" style="2" bestFit="1" customWidth="1"/>
    <col min="1047" max="1280" width="9.140625" style="2"/>
    <col min="1281" max="1281" width="52.85546875" style="2" customWidth="1"/>
    <col min="1282" max="1282" width="54.140625" style="2" customWidth="1"/>
    <col min="1283" max="1283" width="14.28515625" style="2" bestFit="1" customWidth="1"/>
    <col min="1284" max="1292" width="11.7109375" style="2" bestFit="1" customWidth="1"/>
    <col min="1293" max="1293" width="11.42578125" style="2" customWidth="1"/>
    <col min="1294" max="1294" width="11.7109375" style="2" bestFit="1" customWidth="1"/>
    <col min="1295" max="1295" width="12.7109375" style="2" customWidth="1"/>
    <col min="1296" max="1296" width="16" style="2" customWidth="1"/>
    <col min="1297" max="1297" width="11.5703125" style="2" customWidth="1"/>
    <col min="1298" max="1298" width="11.7109375" style="2" bestFit="1" customWidth="1"/>
    <col min="1299" max="1300" width="9.140625" style="2"/>
    <col min="1301" max="1302" width="11.7109375" style="2" bestFit="1" customWidth="1"/>
    <col min="1303" max="1536" width="9.140625" style="2"/>
    <col min="1537" max="1537" width="52.85546875" style="2" customWidth="1"/>
    <col min="1538" max="1538" width="54.140625" style="2" customWidth="1"/>
    <col min="1539" max="1539" width="14.28515625" style="2" bestFit="1" customWidth="1"/>
    <col min="1540" max="1548" width="11.7109375" style="2" bestFit="1" customWidth="1"/>
    <col min="1549" max="1549" width="11.42578125" style="2" customWidth="1"/>
    <col min="1550" max="1550" width="11.7109375" style="2" bestFit="1" customWidth="1"/>
    <col min="1551" max="1551" width="12.7109375" style="2" customWidth="1"/>
    <col min="1552" max="1552" width="16" style="2" customWidth="1"/>
    <col min="1553" max="1553" width="11.5703125" style="2" customWidth="1"/>
    <col min="1554" max="1554" width="11.7109375" style="2" bestFit="1" customWidth="1"/>
    <col min="1555" max="1556" width="9.140625" style="2"/>
    <col min="1557" max="1558" width="11.7109375" style="2" bestFit="1" customWidth="1"/>
    <col min="1559" max="1792" width="9.140625" style="2"/>
    <col min="1793" max="1793" width="52.85546875" style="2" customWidth="1"/>
    <col min="1794" max="1794" width="54.140625" style="2" customWidth="1"/>
    <col min="1795" max="1795" width="14.28515625" style="2" bestFit="1" customWidth="1"/>
    <col min="1796" max="1804" width="11.7109375" style="2" bestFit="1" customWidth="1"/>
    <col min="1805" max="1805" width="11.42578125" style="2" customWidth="1"/>
    <col min="1806" max="1806" width="11.7109375" style="2" bestFit="1" customWidth="1"/>
    <col min="1807" max="1807" width="12.7109375" style="2" customWidth="1"/>
    <col min="1808" max="1808" width="16" style="2" customWidth="1"/>
    <col min="1809" max="1809" width="11.5703125" style="2" customWidth="1"/>
    <col min="1810" max="1810" width="11.7109375" style="2" bestFit="1" customWidth="1"/>
    <col min="1811" max="1812" width="9.140625" style="2"/>
    <col min="1813" max="1814" width="11.7109375" style="2" bestFit="1" customWidth="1"/>
    <col min="1815" max="2048" width="9.140625" style="2"/>
    <col min="2049" max="2049" width="52.85546875" style="2" customWidth="1"/>
    <col min="2050" max="2050" width="54.140625" style="2" customWidth="1"/>
    <col min="2051" max="2051" width="14.28515625" style="2" bestFit="1" customWidth="1"/>
    <col min="2052" max="2060" width="11.7109375" style="2" bestFit="1" customWidth="1"/>
    <col min="2061" max="2061" width="11.42578125" style="2" customWidth="1"/>
    <col min="2062" max="2062" width="11.7109375" style="2" bestFit="1" customWidth="1"/>
    <col min="2063" max="2063" width="12.7109375" style="2" customWidth="1"/>
    <col min="2064" max="2064" width="16" style="2" customWidth="1"/>
    <col min="2065" max="2065" width="11.5703125" style="2" customWidth="1"/>
    <col min="2066" max="2066" width="11.7109375" style="2" bestFit="1" customWidth="1"/>
    <col min="2067" max="2068" width="9.140625" style="2"/>
    <col min="2069" max="2070" width="11.7109375" style="2" bestFit="1" customWidth="1"/>
    <col min="2071" max="2304" width="9.140625" style="2"/>
    <col min="2305" max="2305" width="52.85546875" style="2" customWidth="1"/>
    <col min="2306" max="2306" width="54.140625" style="2" customWidth="1"/>
    <col min="2307" max="2307" width="14.28515625" style="2" bestFit="1" customWidth="1"/>
    <col min="2308" max="2316" width="11.7109375" style="2" bestFit="1" customWidth="1"/>
    <col min="2317" max="2317" width="11.42578125" style="2" customWidth="1"/>
    <col min="2318" max="2318" width="11.7109375" style="2" bestFit="1" customWidth="1"/>
    <col min="2319" max="2319" width="12.7109375" style="2" customWidth="1"/>
    <col min="2320" max="2320" width="16" style="2" customWidth="1"/>
    <col min="2321" max="2321" width="11.5703125" style="2" customWidth="1"/>
    <col min="2322" max="2322" width="11.7109375" style="2" bestFit="1" customWidth="1"/>
    <col min="2323" max="2324" width="9.140625" style="2"/>
    <col min="2325" max="2326" width="11.7109375" style="2" bestFit="1" customWidth="1"/>
    <col min="2327" max="2560" width="9.140625" style="2"/>
    <col min="2561" max="2561" width="52.85546875" style="2" customWidth="1"/>
    <col min="2562" max="2562" width="54.140625" style="2" customWidth="1"/>
    <col min="2563" max="2563" width="14.28515625" style="2" bestFit="1" customWidth="1"/>
    <col min="2564" max="2572" width="11.7109375" style="2" bestFit="1" customWidth="1"/>
    <col min="2573" max="2573" width="11.42578125" style="2" customWidth="1"/>
    <col min="2574" max="2574" width="11.7109375" style="2" bestFit="1" customWidth="1"/>
    <col min="2575" max="2575" width="12.7109375" style="2" customWidth="1"/>
    <col min="2576" max="2576" width="16" style="2" customWidth="1"/>
    <col min="2577" max="2577" width="11.5703125" style="2" customWidth="1"/>
    <col min="2578" max="2578" width="11.7109375" style="2" bestFit="1" customWidth="1"/>
    <col min="2579" max="2580" width="9.140625" style="2"/>
    <col min="2581" max="2582" width="11.7109375" style="2" bestFit="1" customWidth="1"/>
    <col min="2583" max="2816" width="9.140625" style="2"/>
    <col min="2817" max="2817" width="52.85546875" style="2" customWidth="1"/>
    <col min="2818" max="2818" width="54.140625" style="2" customWidth="1"/>
    <col min="2819" max="2819" width="14.28515625" style="2" bestFit="1" customWidth="1"/>
    <col min="2820" max="2828" width="11.7109375" style="2" bestFit="1" customWidth="1"/>
    <col min="2829" max="2829" width="11.42578125" style="2" customWidth="1"/>
    <col min="2830" max="2830" width="11.7109375" style="2" bestFit="1" customWidth="1"/>
    <col min="2831" max="2831" width="12.7109375" style="2" customWidth="1"/>
    <col min="2832" max="2832" width="16" style="2" customWidth="1"/>
    <col min="2833" max="2833" width="11.5703125" style="2" customWidth="1"/>
    <col min="2834" max="2834" width="11.7109375" style="2" bestFit="1" customWidth="1"/>
    <col min="2835" max="2836" width="9.140625" style="2"/>
    <col min="2837" max="2838" width="11.7109375" style="2" bestFit="1" customWidth="1"/>
    <col min="2839" max="3072" width="9.140625" style="2"/>
    <col min="3073" max="3073" width="52.85546875" style="2" customWidth="1"/>
    <col min="3074" max="3074" width="54.140625" style="2" customWidth="1"/>
    <col min="3075" max="3075" width="14.28515625" style="2" bestFit="1" customWidth="1"/>
    <col min="3076" max="3084" width="11.7109375" style="2" bestFit="1" customWidth="1"/>
    <col min="3085" max="3085" width="11.42578125" style="2" customWidth="1"/>
    <col min="3086" max="3086" width="11.7109375" style="2" bestFit="1" customWidth="1"/>
    <col min="3087" max="3087" width="12.7109375" style="2" customWidth="1"/>
    <col min="3088" max="3088" width="16" style="2" customWidth="1"/>
    <col min="3089" max="3089" width="11.5703125" style="2" customWidth="1"/>
    <col min="3090" max="3090" width="11.7109375" style="2" bestFit="1" customWidth="1"/>
    <col min="3091" max="3092" width="9.140625" style="2"/>
    <col min="3093" max="3094" width="11.7109375" style="2" bestFit="1" customWidth="1"/>
    <col min="3095" max="3328" width="9.140625" style="2"/>
    <col min="3329" max="3329" width="52.85546875" style="2" customWidth="1"/>
    <col min="3330" max="3330" width="54.140625" style="2" customWidth="1"/>
    <col min="3331" max="3331" width="14.28515625" style="2" bestFit="1" customWidth="1"/>
    <col min="3332" max="3340" width="11.7109375" style="2" bestFit="1" customWidth="1"/>
    <col min="3341" max="3341" width="11.42578125" style="2" customWidth="1"/>
    <col min="3342" max="3342" width="11.7109375" style="2" bestFit="1" customWidth="1"/>
    <col min="3343" max="3343" width="12.7109375" style="2" customWidth="1"/>
    <col min="3344" max="3344" width="16" style="2" customWidth="1"/>
    <col min="3345" max="3345" width="11.5703125" style="2" customWidth="1"/>
    <col min="3346" max="3346" width="11.7109375" style="2" bestFit="1" customWidth="1"/>
    <col min="3347" max="3348" width="9.140625" style="2"/>
    <col min="3349" max="3350" width="11.7109375" style="2" bestFit="1" customWidth="1"/>
    <col min="3351" max="3584" width="9.140625" style="2"/>
    <col min="3585" max="3585" width="52.85546875" style="2" customWidth="1"/>
    <col min="3586" max="3586" width="54.140625" style="2" customWidth="1"/>
    <col min="3587" max="3587" width="14.28515625" style="2" bestFit="1" customWidth="1"/>
    <col min="3588" max="3596" width="11.7109375" style="2" bestFit="1" customWidth="1"/>
    <col min="3597" max="3597" width="11.42578125" style="2" customWidth="1"/>
    <col min="3598" max="3598" width="11.7109375" style="2" bestFit="1" customWidth="1"/>
    <col min="3599" max="3599" width="12.7109375" style="2" customWidth="1"/>
    <col min="3600" max="3600" width="16" style="2" customWidth="1"/>
    <col min="3601" max="3601" width="11.5703125" style="2" customWidth="1"/>
    <col min="3602" max="3602" width="11.7109375" style="2" bestFit="1" customWidth="1"/>
    <col min="3603" max="3604" width="9.140625" style="2"/>
    <col min="3605" max="3606" width="11.7109375" style="2" bestFit="1" customWidth="1"/>
    <col min="3607" max="3840" width="9.140625" style="2"/>
    <col min="3841" max="3841" width="52.85546875" style="2" customWidth="1"/>
    <col min="3842" max="3842" width="54.140625" style="2" customWidth="1"/>
    <col min="3843" max="3843" width="14.28515625" style="2" bestFit="1" customWidth="1"/>
    <col min="3844" max="3852" width="11.7109375" style="2" bestFit="1" customWidth="1"/>
    <col min="3853" max="3853" width="11.42578125" style="2" customWidth="1"/>
    <col min="3854" max="3854" width="11.7109375" style="2" bestFit="1" customWidth="1"/>
    <col min="3855" max="3855" width="12.7109375" style="2" customWidth="1"/>
    <col min="3856" max="3856" width="16" style="2" customWidth="1"/>
    <col min="3857" max="3857" width="11.5703125" style="2" customWidth="1"/>
    <col min="3858" max="3858" width="11.7109375" style="2" bestFit="1" customWidth="1"/>
    <col min="3859" max="3860" width="9.140625" style="2"/>
    <col min="3861" max="3862" width="11.7109375" style="2" bestFit="1" customWidth="1"/>
    <col min="3863" max="4096" width="9.140625" style="2"/>
    <col min="4097" max="4097" width="52.85546875" style="2" customWidth="1"/>
    <col min="4098" max="4098" width="54.140625" style="2" customWidth="1"/>
    <col min="4099" max="4099" width="14.28515625" style="2" bestFit="1" customWidth="1"/>
    <col min="4100" max="4108" width="11.7109375" style="2" bestFit="1" customWidth="1"/>
    <col min="4109" max="4109" width="11.42578125" style="2" customWidth="1"/>
    <col min="4110" max="4110" width="11.7109375" style="2" bestFit="1" customWidth="1"/>
    <col min="4111" max="4111" width="12.7109375" style="2" customWidth="1"/>
    <col min="4112" max="4112" width="16" style="2" customWidth="1"/>
    <col min="4113" max="4113" width="11.5703125" style="2" customWidth="1"/>
    <col min="4114" max="4114" width="11.7109375" style="2" bestFit="1" customWidth="1"/>
    <col min="4115" max="4116" width="9.140625" style="2"/>
    <col min="4117" max="4118" width="11.7109375" style="2" bestFit="1" customWidth="1"/>
    <col min="4119" max="4352" width="9.140625" style="2"/>
    <col min="4353" max="4353" width="52.85546875" style="2" customWidth="1"/>
    <col min="4354" max="4354" width="54.140625" style="2" customWidth="1"/>
    <col min="4355" max="4355" width="14.28515625" style="2" bestFit="1" customWidth="1"/>
    <col min="4356" max="4364" width="11.7109375" style="2" bestFit="1" customWidth="1"/>
    <col min="4365" max="4365" width="11.42578125" style="2" customWidth="1"/>
    <col min="4366" max="4366" width="11.7109375" style="2" bestFit="1" customWidth="1"/>
    <col min="4367" max="4367" width="12.7109375" style="2" customWidth="1"/>
    <col min="4368" max="4368" width="16" style="2" customWidth="1"/>
    <col min="4369" max="4369" width="11.5703125" style="2" customWidth="1"/>
    <col min="4370" max="4370" width="11.7109375" style="2" bestFit="1" customWidth="1"/>
    <col min="4371" max="4372" width="9.140625" style="2"/>
    <col min="4373" max="4374" width="11.7109375" style="2" bestFit="1" customWidth="1"/>
    <col min="4375" max="4608" width="9.140625" style="2"/>
    <col min="4609" max="4609" width="52.85546875" style="2" customWidth="1"/>
    <col min="4610" max="4610" width="54.140625" style="2" customWidth="1"/>
    <col min="4611" max="4611" width="14.28515625" style="2" bestFit="1" customWidth="1"/>
    <col min="4612" max="4620" width="11.7109375" style="2" bestFit="1" customWidth="1"/>
    <col min="4621" max="4621" width="11.42578125" style="2" customWidth="1"/>
    <col min="4622" max="4622" width="11.7109375" style="2" bestFit="1" customWidth="1"/>
    <col min="4623" max="4623" width="12.7109375" style="2" customWidth="1"/>
    <col min="4624" max="4624" width="16" style="2" customWidth="1"/>
    <col min="4625" max="4625" width="11.5703125" style="2" customWidth="1"/>
    <col min="4626" max="4626" width="11.7109375" style="2" bestFit="1" customWidth="1"/>
    <col min="4627" max="4628" width="9.140625" style="2"/>
    <col min="4629" max="4630" width="11.7109375" style="2" bestFit="1" customWidth="1"/>
    <col min="4631" max="4864" width="9.140625" style="2"/>
    <col min="4865" max="4865" width="52.85546875" style="2" customWidth="1"/>
    <col min="4866" max="4866" width="54.140625" style="2" customWidth="1"/>
    <col min="4867" max="4867" width="14.28515625" style="2" bestFit="1" customWidth="1"/>
    <col min="4868" max="4876" width="11.7109375" style="2" bestFit="1" customWidth="1"/>
    <col min="4877" max="4877" width="11.42578125" style="2" customWidth="1"/>
    <col min="4878" max="4878" width="11.7109375" style="2" bestFit="1" customWidth="1"/>
    <col min="4879" max="4879" width="12.7109375" style="2" customWidth="1"/>
    <col min="4880" max="4880" width="16" style="2" customWidth="1"/>
    <col min="4881" max="4881" width="11.5703125" style="2" customWidth="1"/>
    <col min="4882" max="4882" width="11.7109375" style="2" bestFit="1" customWidth="1"/>
    <col min="4883" max="4884" width="9.140625" style="2"/>
    <col min="4885" max="4886" width="11.7109375" style="2" bestFit="1" customWidth="1"/>
    <col min="4887" max="5120" width="9.140625" style="2"/>
    <col min="5121" max="5121" width="52.85546875" style="2" customWidth="1"/>
    <col min="5122" max="5122" width="54.140625" style="2" customWidth="1"/>
    <col min="5123" max="5123" width="14.28515625" style="2" bestFit="1" customWidth="1"/>
    <col min="5124" max="5132" width="11.7109375" style="2" bestFit="1" customWidth="1"/>
    <col min="5133" max="5133" width="11.42578125" style="2" customWidth="1"/>
    <col min="5134" max="5134" width="11.7109375" style="2" bestFit="1" customWidth="1"/>
    <col min="5135" max="5135" width="12.7109375" style="2" customWidth="1"/>
    <col min="5136" max="5136" width="16" style="2" customWidth="1"/>
    <col min="5137" max="5137" width="11.5703125" style="2" customWidth="1"/>
    <col min="5138" max="5138" width="11.7109375" style="2" bestFit="1" customWidth="1"/>
    <col min="5139" max="5140" width="9.140625" style="2"/>
    <col min="5141" max="5142" width="11.7109375" style="2" bestFit="1" customWidth="1"/>
    <col min="5143" max="5376" width="9.140625" style="2"/>
    <col min="5377" max="5377" width="52.85546875" style="2" customWidth="1"/>
    <col min="5378" max="5378" width="54.140625" style="2" customWidth="1"/>
    <col min="5379" max="5379" width="14.28515625" style="2" bestFit="1" customWidth="1"/>
    <col min="5380" max="5388" width="11.7109375" style="2" bestFit="1" customWidth="1"/>
    <col min="5389" max="5389" width="11.42578125" style="2" customWidth="1"/>
    <col min="5390" max="5390" width="11.7109375" style="2" bestFit="1" customWidth="1"/>
    <col min="5391" max="5391" width="12.7109375" style="2" customWidth="1"/>
    <col min="5392" max="5392" width="16" style="2" customWidth="1"/>
    <col min="5393" max="5393" width="11.5703125" style="2" customWidth="1"/>
    <col min="5394" max="5394" width="11.7109375" style="2" bestFit="1" customWidth="1"/>
    <col min="5395" max="5396" width="9.140625" style="2"/>
    <col min="5397" max="5398" width="11.7109375" style="2" bestFit="1" customWidth="1"/>
    <col min="5399" max="5632" width="9.140625" style="2"/>
    <col min="5633" max="5633" width="52.85546875" style="2" customWidth="1"/>
    <col min="5634" max="5634" width="54.140625" style="2" customWidth="1"/>
    <col min="5635" max="5635" width="14.28515625" style="2" bestFit="1" customWidth="1"/>
    <col min="5636" max="5644" width="11.7109375" style="2" bestFit="1" customWidth="1"/>
    <col min="5645" max="5645" width="11.42578125" style="2" customWidth="1"/>
    <col min="5646" max="5646" width="11.7109375" style="2" bestFit="1" customWidth="1"/>
    <col min="5647" max="5647" width="12.7109375" style="2" customWidth="1"/>
    <col min="5648" max="5648" width="16" style="2" customWidth="1"/>
    <col min="5649" max="5649" width="11.5703125" style="2" customWidth="1"/>
    <col min="5650" max="5650" width="11.7109375" style="2" bestFit="1" customWidth="1"/>
    <col min="5651" max="5652" width="9.140625" style="2"/>
    <col min="5653" max="5654" width="11.7109375" style="2" bestFit="1" customWidth="1"/>
    <col min="5655" max="5888" width="9.140625" style="2"/>
    <col min="5889" max="5889" width="52.85546875" style="2" customWidth="1"/>
    <col min="5890" max="5890" width="54.140625" style="2" customWidth="1"/>
    <col min="5891" max="5891" width="14.28515625" style="2" bestFit="1" customWidth="1"/>
    <col min="5892" max="5900" width="11.7109375" style="2" bestFit="1" customWidth="1"/>
    <col min="5901" max="5901" width="11.42578125" style="2" customWidth="1"/>
    <col min="5902" max="5902" width="11.7109375" style="2" bestFit="1" customWidth="1"/>
    <col min="5903" max="5903" width="12.7109375" style="2" customWidth="1"/>
    <col min="5904" max="5904" width="16" style="2" customWidth="1"/>
    <col min="5905" max="5905" width="11.5703125" style="2" customWidth="1"/>
    <col min="5906" max="5906" width="11.7109375" style="2" bestFit="1" customWidth="1"/>
    <col min="5907" max="5908" width="9.140625" style="2"/>
    <col min="5909" max="5910" width="11.7109375" style="2" bestFit="1" customWidth="1"/>
    <col min="5911" max="6144" width="9.140625" style="2"/>
    <col min="6145" max="6145" width="52.85546875" style="2" customWidth="1"/>
    <col min="6146" max="6146" width="54.140625" style="2" customWidth="1"/>
    <col min="6147" max="6147" width="14.28515625" style="2" bestFit="1" customWidth="1"/>
    <col min="6148" max="6156" width="11.7109375" style="2" bestFit="1" customWidth="1"/>
    <col min="6157" max="6157" width="11.42578125" style="2" customWidth="1"/>
    <col min="6158" max="6158" width="11.7109375" style="2" bestFit="1" customWidth="1"/>
    <col min="6159" max="6159" width="12.7109375" style="2" customWidth="1"/>
    <col min="6160" max="6160" width="16" style="2" customWidth="1"/>
    <col min="6161" max="6161" width="11.5703125" style="2" customWidth="1"/>
    <col min="6162" max="6162" width="11.7109375" style="2" bestFit="1" customWidth="1"/>
    <col min="6163" max="6164" width="9.140625" style="2"/>
    <col min="6165" max="6166" width="11.7109375" style="2" bestFit="1" customWidth="1"/>
    <col min="6167" max="6400" width="9.140625" style="2"/>
    <col min="6401" max="6401" width="52.85546875" style="2" customWidth="1"/>
    <col min="6402" max="6402" width="54.140625" style="2" customWidth="1"/>
    <col min="6403" max="6403" width="14.28515625" style="2" bestFit="1" customWidth="1"/>
    <col min="6404" max="6412" width="11.7109375" style="2" bestFit="1" customWidth="1"/>
    <col min="6413" max="6413" width="11.42578125" style="2" customWidth="1"/>
    <col min="6414" max="6414" width="11.7109375" style="2" bestFit="1" customWidth="1"/>
    <col min="6415" max="6415" width="12.7109375" style="2" customWidth="1"/>
    <col min="6416" max="6416" width="16" style="2" customWidth="1"/>
    <col min="6417" max="6417" width="11.5703125" style="2" customWidth="1"/>
    <col min="6418" max="6418" width="11.7109375" style="2" bestFit="1" customWidth="1"/>
    <col min="6419" max="6420" width="9.140625" style="2"/>
    <col min="6421" max="6422" width="11.7109375" style="2" bestFit="1" customWidth="1"/>
    <col min="6423" max="6656" width="9.140625" style="2"/>
    <col min="6657" max="6657" width="52.85546875" style="2" customWidth="1"/>
    <col min="6658" max="6658" width="54.140625" style="2" customWidth="1"/>
    <col min="6659" max="6659" width="14.28515625" style="2" bestFit="1" customWidth="1"/>
    <col min="6660" max="6668" width="11.7109375" style="2" bestFit="1" customWidth="1"/>
    <col min="6669" max="6669" width="11.42578125" style="2" customWidth="1"/>
    <col min="6670" max="6670" width="11.7109375" style="2" bestFit="1" customWidth="1"/>
    <col min="6671" max="6671" width="12.7109375" style="2" customWidth="1"/>
    <col min="6672" max="6672" width="16" style="2" customWidth="1"/>
    <col min="6673" max="6673" width="11.5703125" style="2" customWidth="1"/>
    <col min="6674" max="6674" width="11.7109375" style="2" bestFit="1" customWidth="1"/>
    <col min="6675" max="6676" width="9.140625" style="2"/>
    <col min="6677" max="6678" width="11.7109375" style="2" bestFit="1" customWidth="1"/>
    <col min="6679" max="6912" width="9.140625" style="2"/>
    <col min="6913" max="6913" width="52.85546875" style="2" customWidth="1"/>
    <col min="6914" max="6914" width="54.140625" style="2" customWidth="1"/>
    <col min="6915" max="6915" width="14.28515625" style="2" bestFit="1" customWidth="1"/>
    <col min="6916" max="6924" width="11.7109375" style="2" bestFit="1" customWidth="1"/>
    <col min="6925" max="6925" width="11.42578125" style="2" customWidth="1"/>
    <col min="6926" max="6926" width="11.7109375" style="2" bestFit="1" customWidth="1"/>
    <col min="6927" max="6927" width="12.7109375" style="2" customWidth="1"/>
    <col min="6928" max="6928" width="16" style="2" customWidth="1"/>
    <col min="6929" max="6929" width="11.5703125" style="2" customWidth="1"/>
    <col min="6930" max="6930" width="11.7109375" style="2" bestFit="1" customWidth="1"/>
    <col min="6931" max="6932" width="9.140625" style="2"/>
    <col min="6933" max="6934" width="11.7109375" style="2" bestFit="1" customWidth="1"/>
    <col min="6935" max="7168" width="9.140625" style="2"/>
    <col min="7169" max="7169" width="52.85546875" style="2" customWidth="1"/>
    <col min="7170" max="7170" width="54.140625" style="2" customWidth="1"/>
    <col min="7171" max="7171" width="14.28515625" style="2" bestFit="1" customWidth="1"/>
    <col min="7172" max="7180" width="11.7109375" style="2" bestFit="1" customWidth="1"/>
    <col min="7181" max="7181" width="11.42578125" style="2" customWidth="1"/>
    <col min="7182" max="7182" width="11.7109375" style="2" bestFit="1" customWidth="1"/>
    <col min="7183" max="7183" width="12.7109375" style="2" customWidth="1"/>
    <col min="7184" max="7184" width="16" style="2" customWidth="1"/>
    <col min="7185" max="7185" width="11.5703125" style="2" customWidth="1"/>
    <col min="7186" max="7186" width="11.7109375" style="2" bestFit="1" customWidth="1"/>
    <col min="7187" max="7188" width="9.140625" style="2"/>
    <col min="7189" max="7190" width="11.7109375" style="2" bestFit="1" customWidth="1"/>
    <col min="7191" max="7424" width="9.140625" style="2"/>
    <col min="7425" max="7425" width="52.85546875" style="2" customWidth="1"/>
    <col min="7426" max="7426" width="54.140625" style="2" customWidth="1"/>
    <col min="7427" max="7427" width="14.28515625" style="2" bestFit="1" customWidth="1"/>
    <col min="7428" max="7436" width="11.7109375" style="2" bestFit="1" customWidth="1"/>
    <col min="7437" max="7437" width="11.42578125" style="2" customWidth="1"/>
    <col min="7438" max="7438" width="11.7109375" style="2" bestFit="1" customWidth="1"/>
    <col min="7439" max="7439" width="12.7109375" style="2" customWidth="1"/>
    <col min="7440" max="7440" width="16" style="2" customWidth="1"/>
    <col min="7441" max="7441" width="11.5703125" style="2" customWidth="1"/>
    <col min="7442" max="7442" width="11.7109375" style="2" bestFit="1" customWidth="1"/>
    <col min="7443" max="7444" width="9.140625" style="2"/>
    <col min="7445" max="7446" width="11.7109375" style="2" bestFit="1" customWidth="1"/>
    <col min="7447" max="7680" width="9.140625" style="2"/>
    <col min="7681" max="7681" width="52.85546875" style="2" customWidth="1"/>
    <col min="7682" max="7682" width="54.140625" style="2" customWidth="1"/>
    <col min="7683" max="7683" width="14.28515625" style="2" bestFit="1" customWidth="1"/>
    <col min="7684" max="7692" width="11.7109375" style="2" bestFit="1" customWidth="1"/>
    <col min="7693" max="7693" width="11.42578125" style="2" customWidth="1"/>
    <col min="7694" max="7694" width="11.7109375" style="2" bestFit="1" customWidth="1"/>
    <col min="7695" max="7695" width="12.7109375" style="2" customWidth="1"/>
    <col min="7696" max="7696" width="16" style="2" customWidth="1"/>
    <col min="7697" max="7697" width="11.5703125" style="2" customWidth="1"/>
    <col min="7698" max="7698" width="11.7109375" style="2" bestFit="1" customWidth="1"/>
    <col min="7699" max="7700" width="9.140625" style="2"/>
    <col min="7701" max="7702" width="11.7109375" style="2" bestFit="1" customWidth="1"/>
    <col min="7703" max="7936" width="9.140625" style="2"/>
    <col min="7937" max="7937" width="52.85546875" style="2" customWidth="1"/>
    <col min="7938" max="7938" width="54.140625" style="2" customWidth="1"/>
    <col min="7939" max="7939" width="14.28515625" style="2" bestFit="1" customWidth="1"/>
    <col min="7940" max="7948" width="11.7109375" style="2" bestFit="1" customWidth="1"/>
    <col min="7949" max="7949" width="11.42578125" style="2" customWidth="1"/>
    <col min="7950" max="7950" width="11.7109375" style="2" bestFit="1" customWidth="1"/>
    <col min="7951" max="7951" width="12.7109375" style="2" customWidth="1"/>
    <col min="7952" max="7952" width="16" style="2" customWidth="1"/>
    <col min="7953" max="7953" width="11.5703125" style="2" customWidth="1"/>
    <col min="7954" max="7954" width="11.7109375" style="2" bestFit="1" customWidth="1"/>
    <col min="7955" max="7956" width="9.140625" style="2"/>
    <col min="7957" max="7958" width="11.7109375" style="2" bestFit="1" customWidth="1"/>
    <col min="7959" max="8192" width="9.140625" style="2"/>
    <col min="8193" max="8193" width="52.85546875" style="2" customWidth="1"/>
    <col min="8194" max="8194" width="54.140625" style="2" customWidth="1"/>
    <col min="8195" max="8195" width="14.28515625" style="2" bestFit="1" customWidth="1"/>
    <col min="8196" max="8204" width="11.7109375" style="2" bestFit="1" customWidth="1"/>
    <col min="8205" max="8205" width="11.42578125" style="2" customWidth="1"/>
    <col min="8206" max="8206" width="11.7109375" style="2" bestFit="1" customWidth="1"/>
    <col min="8207" max="8207" width="12.7109375" style="2" customWidth="1"/>
    <col min="8208" max="8208" width="16" style="2" customWidth="1"/>
    <col min="8209" max="8209" width="11.5703125" style="2" customWidth="1"/>
    <col min="8210" max="8210" width="11.7109375" style="2" bestFit="1" customWidth="1"/>
    <col min="8211" max="8212" width="9.140625" style="2"/>
    <col min="8213" max="8214" width="11.7109375" style="2" bestFit="1" customWidth="1"/>
    <col min="8215" max="8448" width="9.140625" style="2"/>
    <col min="8449" max="8449" width="52.85546875" style="2" customWidth="1"/>
    <col min="8450" max="8450" width="54.140625" style="2" customWidth="1"/>
    <col min="8451" max="8451" width="14.28515625" style="2" bestFit="1" customWidth="1"/>
    <col min="8452" max="8460" width="11.7109375" style="2" bestFit="1" customWidth="1"/>
    <col min="8461" max="8461" width="11.42578125" style="2" customWidth="1"/>
    <col min="8462" max="8462" width="11.7109375" style="2" bestFit="1" customWidth="1"/>
    <col min="8463" max="8463" width="12.7109375" style="2" customWidth="1"/>
    <col min="8464" max="8464" width="16" style="2" customWidth="1"/>
    <col min="8465" max="8465" width="11.5703125" style="2" customWidth="1"/>
    <col min="8466" max="8466" width="11.7109375" style="2" bestFit="1" customWidth="1"/>
    <col min="8467" max="8468" width="9.140625" style="2"/>
    <col min="8469" max="8470" width="11.7109375" style="2" bestFit="1" customWidth="1"/>
    <col min="8471" max="8704" width="9.140625" style="2"/>
    <col min="8705" max="8705" width="52.85546875" style="2" customWidth="1"/>
    <col min="8706" max="8706" width="54.140625" style="2" customWidth="1"/>
    <col min="8707" max="8707" width="14.28515625" style="2" bestFit="1" customWidth="1"/>
    <col min="8708" max="8716" width="11.7109375" style="2" bestFit="1" customWidth="1"/>
    <col min="8717" max="8717" width="11.42578125" style="2" customWidth="1"/>
    <col min="8718" max="8718" width="11.7109375" style="2" bestFit="1" customWidth="1"/>
    <col min="8719" max="8719" width="12.7109375" style="2" customWidth="1"/>
    <col min="8720" max="8720" width="16" style="2" customWidth="1"/>
    <col min="8721" max="8721" width="11.5703125" style="2" customWidth="1"/>
    <col min="8722" max="8722" width="11.7109375" style="2" bestFit="1" customWidth="1"/>
    <col min="8723" max="8724" width="9.140625" style="2"/>
    <col min="8725" max="8726" width="11.7109375" style="2" bestFit="1" customWidth="1"/>
    <col min="8727" max="8960" width="9.140625" style="2"/>
    <col min="8961" max="8961" width="52.85546875" style="2" customWidth="1"/>
    <col min="8962" max="8962" width="54.140625" style="2" customWidth="1"/>
    <col min="8963" max="8963" width="14.28515625" style="2" bestFit="1" customWidth="1"/>
    <col min="8964" max="8972" width="11.7109375" style="2" bestFit="1" customWidth="1"/>
    <col min="8973" max="8973" width="11.42578125" style="2" customWidth="1"/>
    <col min="8974" max="8974" width="11.7109375" style="2" bestFit="1" customWidth="1"/>
    <col min="8975" max="8975" width="12.7109375" style="2" customWidth="1"/>
    <col min="8976" max="8976" width="16" style="2" customWidth="1"/>
    <col min="8977" max="8977" width="11.5703125" style="2" customWidth="1"/>
    <col min="8978" max="8978" width="11.7109375" style="2" bestFit="1" customWidth="1"/>
    <col min="8979" max="8980" width="9.140625" style="2"/>
    <col min="8981" max="8982" width="11.7109375" style="2" bestFit="1" customWidth="1"/>
    <col min="8983" max="9216" width="9.140625" style="2"/>
    <col min="9217" max="9217" width="52.85546875" style="2" customWidth="1"/>
    <col min="9218" max="9218" width="54.140625" style="2" customWidth="1"/>
    <col min="9219" max="9219" width="14.28515625" style="2" bestFit="1" customWidth="1"/>
    <col min="9220" max="9228" width="11.7109375" style="2" bestFit="1" customWidth="1"/>
    <col min="9229" max="9229" width="11.42578125" style="2" customWidth="1"/>
    <col min="9230" max="9230" width="11.7109375" style="2" bestFit="1" customWidth="1"/>
    <col min="9231" max="9231" width="12.7109375" style="2" customWidth="1"/>
    <col min="9232" max="9232" width="16" style="2" customWidth="1"/>
    <col min="9233" max="9233" width="11.5703125" style="2" customWidth="1"/>
    <col min="9234" max="9234" width="11.7109375" style="2" bestFit="1" customWidth="1"/>
    <col min="9235" max="9236" width="9.140625" style="2"/>
    <col min="9237" max="9238" width="11.7109375" style="2" bestFit="1" customWidth="1"/>
    <col min="9239" max="9472" width="9.140625" style="2"/>
    <col min="9473" max="9473" width="52.85546875" style="2" customWidth="1"/>
    <col min="9474" max="9474" width="54.140625" style="2" customWidth="1"/>
    <col min="9475" max="9475" width="14.28515625" style="2" bestFit="1" customWidth="1"/>
    <col min="9476" max="9484" width="11.7109375" style="2" bestFit="1" customWidth="1"/>
    <col min="9485" max="9485" width="11.42578125" style="2" customWidth="1"/>
    <col min="9486" max="9486" width="11.7109375" style="2" bestFit="1" customWidth="1"/>
    <col min="9487" max="9487" width="12.7109375" style="2" customWidth="1"/>
    <col min="9488" max="9488" width="16" style="2" customWidth="1"/>
    <col min="9489" max="9489" width="11.5703125" style="2" customWidth="1"/>
    <col min="9490" max="9490" width="11.7109375" style="2" bestFit="1" customWidth="1"/>
    <col min="9491" max="9492" width="9.140625" style="2"/>
    <col min="9493" max="9494" width="11.7109375" style="2" bestFit="1" customWidth="1"/>
    <col min="9495" max="9728" width="9.140625" style="2"/>
    <col min="9729" max="9729" width="52.85546875" style="2" customWidth="1"/>
    <col min="9730" max="9730" width="54.140625" style="2" customWidth="1"/>
    <col min="9731" max="9731" width="14.28515625" style="2" bestFit="1" customWidth="1"/>
    <col min="9732" max="9740" width="11.7109375" style="2" bestFit="1" customWidth="1"/>
    <col min="9741" max="9741" width="11.42578125" style="2" customWidth="1"/>
    <col min="9742" max="9742" width="11.7109375" style="2" bestFit="1" customWidth="1"/>
    <col min="9743" max="9743" width="12.7109375" style="2" customWidth="1"/>
    <col min="9744" max="9744" width="16" style="2" customWidth="1"/>
    <col min="9745" max="9745" width="11.5703125" style="2" customWidth="1"/>
    <col min="9746" max="9746" width="11.7109375" style="2" bestFit="1" customWidth="1"/>
    <col min="9747" max="9748" width="9.140625" style="2"/>
    <col min="9749" max="9750" width="11.7109375" style="2" bestFit="1" customWidth="1"/>
    <col min="9751" max="9984" width="9.140625" style="2"/>
    <col min="9985" max="9985" width="52.85546875" style="2" customWidth="1"/>
    <col min="9986" max="9986" width="54.140625" style="2" customWidth="1"/>
    <col min="9987" max="9987" width="14.28515625" style="2" bestFit="1" customWidth="1"/>
    <col min="9988" max="9996" width="11.7109375" style="2" bestFit="1" customWidth="1"/>
    <col min="9997" max="9997" width="11.42578125" style="2" customWidth="1"/>
    <col min="9998" max="9998" width="11.7109375" style="2" bestFit="1" customWidth="1"/>
    <col min="9999" max="9999" width="12.7109375" style="2" customWidth="1"/>
    <col min="10000" max="10000" width="16" style="2" customWidth="1"/>
    <col min="10001" max="10001" width="11.5703125" style="2" customWidth="1"/>
    <col min="10002" max="10002" width="11.7109375" style="2" bestFit="1" customWidth="1"/>
    <col min="10003" max="10004" width="9.140625" style="2"/>
    <col min="10005" max="10006" width="11.7109375" style="2" bestFit="1" customWidth="1"/>
    <col min="10007" max="10240" width="9.140625" style="2"/>
    <col min="10241" max="10241" width="52.85546875" style="2" customWidth="1"/>
    <col min="10242" max="10242" width="54.140625" style="2" customWidth="1"/>
    <col min="10243" max="10243" width="14.28515625" style="2" bestFit="1" customWidth="1"/>
    <col min="10244" max="10252" width="11.7109375" style="2" bestFit="1" customWidth="1"/>
    <col min="10253" max="10253" width="11.42578125" style="2" customWidth="1"/>
    <col min="10254" max="10254" width="11.7109375" style="2" bestFit="1" customWidth="1"/>
    <col min="10255" max="10255" width="12.7109375" style="2" customWidth="1"/>
    <col min="10256" max="10256" width="16" style="2" customWidth="1"/>
    <col min="10257" max="10257" width="11.5703125" style="2" customWidth="1"/>
    <col min="10258" max="10258" width="11.7109375" style="2" bestFit="1" customWidth="1"/>
    <col min="10259" max="10260" width="9.140625" style="2"/>
    <col min="10261" max="10262" width="11.7109375" style="2" bestFit="1" customWidth="1"/>
    <col min="10263" max="10496" width="9.140625" style="2"/>
    <col min="10497" max="10497" width="52.85546875" style="2" customWidth="1"/>
    <col min="10498" max="10498" width="54.140625" style="2" customWidth="1"/>
    <col min="10499" max="10499" width="14.28515625" style="2" bestFit="1" customWidth="1"/>
    <col min="10500" max="10508" width="11.7109375" style="2" bestFit="1" customWidth="1"/>
    <col min="10509" max="10509" width="11.42578125" style="2" customWidth="1"/>
    <col min="10510" max="10510" width="11.7109375" style="2" bestFit="1" customWidth="1"/>
    <col min="10511" max="10511" width="12.7109375" style="2" customWidth="1"/>
    <col min="10512" max="10512" width="16" style="2" customWidth="1"/>
    <col min="10513" max="10513" width="11.5703125" style="2" customWidth="1"/>
    <col min="10514" max="10514" width="11.7109375" style="2" bestFit="1" customWidth="1"/>
    <col min="10515" max="10516" width="9.140625" style="2"/>
    <col min="10517" max="10518" width="11.7109375" style="2" bestFit="1" customWidth="1"/>
    <col min="10519" max="10752" width="9.140625" style="2"/>
    <col min="10753" max="10753" width="52.85546875" style="2" customWidth="1"/>
    <col min="10754" max="10754" width="54.140625" style="2" customWidth="1"/>
    <col min="10755" max="10755" width="14.28515625" style="2" bestFit="1" customWidth="1"/>
    <col min="10756" max="10764" width="11.7109375" style="2" bestFit="1" customWidth="1"/>
    <col min="10765" max="10765" width="11.42578125" style="2" customWidth="1"/>
    <col min="10766" max="10766" width="11.7109375" style="2" bestFit="1" customWidth="1"/>
    <col min="10767" max="10767" width="12.7109375" style="2" customWidth="1"/>
    <col min="10768" max="10768" width="16" style="2" customWidth="1"/>
    <col min="10769" max="10769" width="11.5703125" style="2" customWidth="1"/>
    <col min="10770" max="10770" width="11.7109375" style="2" bestFit="1" customWidth="1"/>
    <col min="10771" max="10772" width="9.140625" style="2"/>
    <col min="10773" max="10774" width="11.7109375" style="2" bestFit="1" customWidth="1"/>
    <col min="10775" max="11008" width="9.140625" style="2"/>
    <col min="11009" max="11009" width="52.85546875" style="2" customWidth="1"/>
    <col min="11010" max="11010" width="54.140625" style="2" customWidth="1"/>
    <col min="11011" max="11011" width="14.28515625" style="2" bestFit="1" customWidth="1"/>
    <col min="11012" max="11020" width="11.7109375" style="2" bestFit="1" customWidth="1"/>
    <col min="11021" max="11021" width="11.42578125" style="2" customWidth="1"/>
    <col min="11022" max="11022" width="11.7109375" style="2" bestFit="1" customWidth="1"/>
    <col min="11023" max="11023" width="12.7109375" style="2" customWidth="1"/>
    <col min="11024" max="11024" width="16" style="2" customWidth="1"/>
    <col min="11025" max="11025" width="11.5703125" style="2" customWidth="1"/>
    <col min="11026" max="11026" width="11.7109375" style="2" bestFit="1" customWidth="1"/>
    <col min="11027" max="11028" width="9.140625" style="2"/>
    <col min="11029" max="11030" width="11.7109375" style="2" bestFit="1" customWidth="1"/>
    <col min="11031" max="11264" width="9.140625" style="2"/>
    <col min="11265" max="11265" width="52.85546875" style="2" customWidth="1"/>
    <col min="11266" max="11266" width="54.140625" style="2" customWidth="1"/>
    <col min="11267" max="11267" width="14.28515625" style="2" bestFit="1" customWidth="1"/>
    <col min="11268" max="11276" width="11.7109375" style="2" bestFit="1" customWidth="1"/>
    <col min="11277" max="11277" width="11.42578125" style="2" customWidth="1"/>
    <col min="11278" max="11278" width="11.7109375" style="2" bestFit="1" customWidth="1"/>
    <col min="11279" max="11279" width="12.7109375" style="2" customWidth="1"/>
    <col min="11280" max="11280" width="16" style="2" customWidth="1"/>
    <col min="11281" max="11281" width="11.5703125" style="2" customWidth="1"/>
    <col min="11282" max="11282" width="11.7109375" style="2" bestFit="1" customWidth="1"/>
    <col min="11283" max="11284" width="9.140625" style="2"/>
    <col min="11285" max="11286" width="11.7109375" style="2" bestFit="1" customWidth="1"/>
    <col min="11287" max="11520" width="9.140625" style="2"/>
    <col min="11521" max="11521" width="52.85546875" style="2" customWidth="1"/>
    <col min="11522" max="11522" width="54.140625" style="2" customWidth="1"/>
    <col min="11523" max="11523" width="14.28515625" style="2" bestFit="1" customWidth="1"/>
    <col min="11524" max="11532" width="11.7109375" style="2" bestFit="1" customWidth="1"/>
    <col min="11533" max="11533" width="11.42578125" style="2" customWidth="1"/>
    <col min="11534" max="11534" width="11.7109375" style="2" bestFit="1" customWidth="1"/>
    <col min="11535" max="11535" width="12.7109375" style="2" customWidth="1"/>
    <col min="11536" max="11536" width="16" style="2" customWidth="1"/>
    <col min="11537" max="11537" width="11.5703125" style="2" customWidth="1"/>
    <col min="11538" max="11538" width="11.7109375" style="2" bestFit="1" customWidth="1"/>
    <col min="11539" max="11540" width="9.140625" style="2"/>
    <col min="11541" max="11542" width="11.7109375" style="2" bestFit="1" customWidth="1"/>
    <col min="11543" max="11776" width="9.140625" style="2"/>
    <col min="11777" max="11777" width="52.85546875" style="2" customWidth="1"/>
    <col min="11778" max="11778" width="54.140625" style="2" customWidth="1"/>
    <col min="11779" max="11779" width="14.28515625" style="2" bestFit="1" customWidth="1"/>
    <col min="11780" max="11788" width="11.7109375" style="2" bestFit="1" customWidth="1"/>
    <col min="11789" max="11789" width="11.42578125" style="2" customWidth="1"/>
    <col min="11790" max="11790" width="11.7109375" style="2" bestFit="1" customWidth="1"/>
    <col min="11791" max="11791" width="12.7109375" style="2" customWidth="1"/>
    <col min="11792" max="11792" width="16" style="2" customWidth="1"/>
    <col min="11793" max="11793" width="11.5703125" style="2" customWidth="1"/>
    <col min="11794" max="11794" width="11.7109375" style="2" bestFit="1" customWidth="1"/>
    <col min="11795" max="11796" width="9.140625" style="2"/>
    <col min="11797" max="11798" width="11.7109375" style="2" bestFit="1" customWidth="1"/>
    <col min="11799" max="12032" width="9.140625" style="2"/>
    <col min="12033" max="12033" width="52.85546875" style="2" customWidth="1"/>
    <col min="12034" max="12034" width="54.140625" style="2" customWidth="1"/>
    <col min="12035" max="12035" width="14.28515625" style="2" bestFit="1" customWidth="1"/>
    <col min="12036" max="12044" width="11.7109375" style="2" bestFit="1" customWidth="1"/>
    <col min="12045" max="12045" width="11.42578125" style="2" customWidth="1"/>
    <col min="12046" max="12046" width="11.7109375" style="2" bestFit="1" customWidth="1"/>
    <col min="12047" max="12047" width="12.7109375" style="2" customWidth="1"/>
    <col min="12048" max="12048" width="16" style="2" customWidth="1"/>
    <col min="12049" max="12049" width="11.5703125" style="2" customWidth="1"/>
    <col min="12050" max="12050" width="11.7109375" style="2" bestFit="1" customWidth="1"/>
    <col min="12051" max="12052" width="9.140625" style="2"/>
    <col min="12053" max="12054" width="11.7109375" style="2" bestFit="1" customWidth="1"/>
    <col min="12055" max="12288" width="9.140625" style="2"/>
    <col min="12289" max="12289" width="52.85546875" style="2" customWidth="1"/>
    <col min="12290" max="12290" width="54.140625" style="2" customWidth="1"/>
    <col min="12291" max="12291" width="14.28515625" style="2" bestFit="1" customWidth="1"/>
    <col min="12292" max="12300" width="11.7109375" style="2" bestFit="1" customWidth="1"/>
    <col min="12301" max="12301" width="11.42578125" style="2" customWidth="1"/>
    <col min="12302" max="12302" width="11.7109375" style="2" bestFit="1" customWidth="1"/>
    <col min="12303" max="12303" width="12.7109375" style="2" customWidth="1"/>
    <col min="12304" max="12304" width="16" style="2" customWidth="1"/>
    <col min="12305" max="12305" width="11.5703125" style="2" customWidth="1"/>
    <col min="12306" max="12306" width="11.7109375" style="2" bestFit="1" customWidth="1"/>
    <col min="12307" max="12308" width="9.140625" style="2"/>
    <col min="12309" max="12310" width="11.7109375" style="2" bestFit="1" customWidth="1"/>
    <col min="12311" max="12544" width="9.140625" style="2"/>
    <col min="12545" max="12545" width="52.85546875" style="2" customWidth="1"/>
    <col min="12546" max="12546" width="54.140625" style="2" customWidth="1"/>
    <col min="12547" max="12547" width="14.28515625" style="2" bestFit="1" customWidth="1"/>
    <col min="12548" max="12556" width="11.7109375" style="2" bestFit="1" customWidth="1"/>
    <col min="12557" max="12557" width="11.42578125" style="2" customWidth="1"/>
    <col min="12558" max="12558" width="11.7109375" style="2" bestFit="1" customWidth="1"/>
    <col min="12559" max="12559" width="12.7109375" style="2" customWidth="1"/>
    <col min="12560" max="12560" width="16" style="2" customWidth="1"/>
    <col min="12561" max="12561" width="11.5703125" style="2" customWidth="1"/>
    <col min="12562" max="12562" width="11.7109375" style="2" bestFit="1" customWidth="1"/>
    <col min="12563" max="12564" width="9.140625" style="2"/>
    <col min="12565" max="12566" width="11.7109375" style="2" bestFit="1" customWidth="1"/>
    <col min="12567" max="12800" width="9.140625" style="2"/>
    <col min="12801" max="12801" width="52.85546875" style="2" customWidth="1"/>
    <col min="12802" max="12802" width="54.140625" style="2" customWidth="1"/>
    <col min="12803" max="12803" width="14.28515625" style="2" bestFit="1" customWidth="1"/>
    <col min="12804" max="12812" width="11.7109375" style="2" bestFit="1" customWidth="1"/>
    <col min="12813" max="12813" width="11.42578125" style="2" customWidth="1"/>
    <col min="12814" max="12814" width="11.7109375" style="2" bestFit="1" customWidth="1"/>
    <col min="12815" max="12815" width="12.7109375" style="2" customWidth="1"/>
    <col min="12816" max="12816" width="16" style="2" customWidth="1"/>
    <col min="12817" max="12817" width="11.5703125" style="2" customWidth="1"/>
    <col min="12818" max="12818" width="11.7109375" style="2" bestFit="1" customWidth="1"/>
    <col min="12819" max="12820" width="9.140625" style="2"/>
    <col min="12821" max="12822" width="11.7109375" style="2" bestFit="1" customWidth="1"/>
    <col min="12823" max="13056" width="9.140625" style="2"/>
    <col min="13057" max="13057" width="52.85546875" style="2" customWidth="1"/>
    <col min="13058" max="13058" width="54.140625" style="2" customWidth="1"/>
    <col min="13059" max="13059" width="14.28515625" style="2" bestFit="1" customWidth="1"/>
    <col min="13060" max="13068" width="11.7109375" style="2" bestFit="1" customWidth="1"/>
    <col min="13069" max="13069" width="11.42578125" style="2" customWidth="1"/>
    <col min="13070" max="13070" width="11.7109375" style="2" bestFit="1" customWidth="1"/>
    <col min="13071" max="13071" width="12.7109375" style="2" customWidth="1"/>
    <col min="13072" max="13072" width="16" style="2" customWidth="1"/>
    <col min="13073" max="13073" width="11.5703125" style="2" customWidth="1"/>
    <col min="13074" max="13074" width="11.7109375" style="2" bestFit="1" customWidth="1"/>
    <col min="13075" max="13076" width="9.140625" style="2"/>
    <col min="13077" max="13078" width="11.7109375" style="2" bestFit="1" customWidth="1"/>
    <col min="13079" max="13312" width="9.140625" style="2"/>
    <col min="13313" max="13313" width="52.85546875" style="2" customWidth="1"/>
    <col min="13314" max="13314" width="54.140625" style="2" customWidth="1"/>
    <col min="13315" max="13315" width="14.28515625" style="2" bestFit="1" customWidth="1"/>
    <col min="13316" max="13324" width="11.7109375" style="2" bestFit="1" customWidth="1"/>
    <col min="13325" max="13325" width="11.42578125" style="2" customWidth="1"/>
    <col min="13326" max="13326" width="11.7109375" style="2" bestFit="1" customWidth="1"/>
    <col min="13327" max="13327" width="12.7109375" style="2" customWidth="1"/>
    <col min="13328" max="13328" width="16" style="2" customWidth="1"/>
    <col min="13329" max="13329" width="11.5703125" style="2" customWidth="1"/>
    <col min="13330" max="13330" width="11.7109375" style="2" bestFit="1" customWidth="1"/>
    <col min="13331" max="13332" width="9.140625" style="2"/>
    <col min="13333" max="13334" width="11.7109375" style="2" bestFit="1" customWidth="1"/>
    <col min="13335" max="13568" width="9.140625" style="2"/>
    <col min="13569" max="13569" width="52.85546875" style="2" customWidth="1"/>
    <col min="13570" max="13570" width="54.140625" style="2" customWidth="1"/>
    <col min="13571" max="13571" width="14.28515625" style="2" bestFit="1" customWidth="1"/>
    <col min="13572" max="13580" width="11.7109375" style="2" bestFit="1" customWidth="1"/>
    <col min="13581" max="13581" width="11.42578125" style="2" customWidth="1"/>
    <col min="13582" max="13582" width="11.7109375" style="2" bestFit="1" customWidth="1"/>
    <col min="13583" max="13583" width="12.7109375" style="2" customWidth="1"/>
    <col min="13584" max="13584" width="16" style="2" customWidth="1"/>
    <col min="13585" max="13585" width="11.5703125" style="2" customWidth="1"/>
    <col min="13586" max="13586" width="11.7109375" style="2" bestFit="1" customWidth="1"/>
    <col min="13587" max="13588" width="9.140625" style="2"/>
    <col min="13589" max="13590" width="11.7109375" style="2" bestFit="1" customWidth="1"/>
    <col min="13591" max="13824" width="9.140625" style="2"/>
    <col min="13825" max="13825" width="52.85546875" style="2" customWidth="1"/>
    <col min="13826" max="13826" width="54.140625" style="2" customWidth="1"/>
    <col min="13827" max="13827" width="14.28515625" style="2" bestFit="1" customWidth="1"/>
    <col min="13828" max="13836" width="11.7109375" style="2" bestFit="1" customWidth="1"/>
    <col min="13837" max="13837" width="11.42578125" style="2" customWidth="1"/>
    <col min="13838" max="13838" width="11.7109375" style="2" bestFit="1" customWidth="1"/>
    <col min="13839" max="13839" width="12.7109375" style="2" customWidth="1"/>
    <col min="13840" max="13840" width="16" style="2" customWidth="1"/>
    <col min="13841" max="13841" width="11.5703125" style="2" customWidth="1"/>
    <col min="13842" max="13842" width="11.7109375" style="2" bestFit="1" customWidth="1"/>
    <col min="13843" max="13844" width="9.140625" style="2"/>
    <col min="13845" max="13846" width="11.7109375" style="2" bestFit="1" customWidth="1"/>
    <col min="13847" max="14080" width="9.140625" style="2"/>
    <col min="14081" max="14081" width="52.85546875" style="2" customWidth="1"/>
    <col min="14082" max="14082" width="54.140625" style="2" customWidth="1"/>
    <col min="14083" max="14083" width="14.28515625" style="2" bestFit="1" customWidth="1"/>
    <col min="14084" max="14092" width="11.7109375" style="2" bestFit="1" customWidth="1"/>
    <col min="14093" max="14093" width="11.42578125" style="2" customWidth="1"/>
    <col min="14094" max="14094" width="11.7109375" style="2" bestFit="1" customWidth="1"/>
    <col min="14095" max="14095" width="12.7109375" style="2" customWidth="1"/>
    <col min="14096" max="14096" width="16" style="2" customWidth="1"/>
    <col min="14097" max="14097" width="11.5703125" style="2" customWidth="1"/>
    <col min="14098" max="14098" width="11.7109375" style="2" bestFit="1" customWidth="1"/>
    <col min="14099" max="14100" width="9.140625" style="2"/>
    <col min="14101" max="14102" width="11.7109375" style="2" bestFit="1" customWidth="1"/>
    <col min="14103" max="14336" width="9.140625" style="2"/>
    <col min="14337" max="14337" width="52.85546875" style="2" customWidth="1"/>
    <col min="14338" max="14338" width="54.140625" style="2" customWidth="1"/>
    <col min="14339" max="14339" width="14.28515625" style="2" bestFit="1" customWidth="1"/>
    <col min="14340" max="14348" width="11.7109375" style="2" bestFit="1" customWidth="1"/>
    <col min="14349" max="14349" width="11.42578125" style="2" customWidth="1"/>
    <col min="14350" max="14350" width="11.7109375" style="2" bestFit="1" customWidth="1"/>
    <col min="14351" max="14351" width="12.7109375" style="2" customWidth="1"/>
    <col min="14352" max="14352" width="16" style="2" customWidth="1"/>
    <col min="14353" max="14353" width="11.5703125" style="2" customWidth="1"/>
    <col min="14354" max="14354" width="11.7109375" style="2" bestFit="1" customWidth="1"/>
    <col min="14355" max="14356" width="9.140625" style="2"/>
    <col min="14357" max="14358" width="11.7109375" style="2" bestFit="1" customWidth="1"/>
    <col min="14359" max="14592" width="9.140625" style="2"/>
    <col min="14593" max="14593" width="52.85546875" style="2" customWidth="1"/>
    <col min="14594" max="14594" width="54.140625" style="2" customWidth="1"/>
    <col min="14595" max="14595" width="14.28515625" style="2" bestFit="1" customWidth="1"/>
    <col min="14596" max="14604" width="11.7109375" style="2" bestFit="1" customWidth="1"/>
    <col min="14605" max="14605" width="11.42578125" style="2" customWidth="1"/>
    <col min="14606" max="14606" width="11.7109375" style="2" bestFit="1" customWidth="1"/>
    <col min="14607" max="14607" width="12.7109375" style="2" customWidth="1"/>
    <col min="14608" max="14608" width="16" style="2" customWidth="1"/>
    <col min="14609" max="14609" width="11.5703125" style="2" customWidth="1"/>
    <col min="14610" max="14610" width="11.7109375" style="2" bestFit="1" customWidth="1"/>
    <col min="14611" max="14612" width="9.140625" style="2"/>
    <col min="14613" max="14614" width="11.7109375" style="2" bestFit="1" customWidth="1"/>
    <col min="14615" max="14848" width="9.140625" style="2"/>
    <col min="14849" max="14849" width="52.85546875" style="2" customWidth="1"/>
    <col min="14850" max="14850" width="54.140625" style="2" customWidth="1"/>
    <col min="14851" max="14851" width="14.28515625" style="2" bestFit="1" customWidth="1"/>
    <col min="14852" max="14860" width="11.7109375" style="2" bestFit="1" customWidth="1"/>
    <col min="14861" max="14861" width="11.42578125" style="2" customWidth="1"/>
    <col min="14862" max="14862" width="11.7109375" style="2" bestFit="1" customWidth="1"/>
    <col min="14863" max="14863" width="12.7109375" style="2" customWidth="1"/>
    <col min="14864" max="14864" width="16" style="2" customWidth="1"/>
    <col min="14865" max="14865" width="11.5703125" style="2" customWidth="1"/>
    <col min="14866" max="14866" width="11.7109375" style="2" bestFit="1" customWidth="1"/>
    <col min="14867" max="14868" width="9.140625" style="2"/>
    <col min="14869" max="14870" width="11.7109375" style="2" bestFit="1" customWidth="1"/>
    <col min="14871" max="15104" width="9.140625" style="2"/>
    <col min="15105" max="15105" width="52.85546875" style="2" customWidth="1"/>
    <col min="15106" max="15106" width="54.140625" style="2" customWidth="1"/>
    <col min="15107" max="15107" width="14.28515625" style="2" bestFit="1" customWidth="1"/>
    <col min="15108" max="15116" width="11.7109375" style="2" bestFit="1" customWidth="1"/>
    <col min="15117" max="15117" width="11.42578125" style="2" customWidth="1"/>
    <col min="15118" max="15118" width="11.7109375" style="2" bestFit="1" customWidth="1"/>
    <col min="15119" max="15119" width="12.7109375" style="2" customWidth="1"/>
    <col min="15120" max="15120" width="16" style="2" customWidth="1"/>
    <col min="15121" max="15121" width="11.5703125" style="2" customWidth="1"/>
    <col min="15122" max="15122" width="11.7109375" style="2" bestFit="1" customWidth="1"/>
    <col min="15123" max="15124" width="9.140625" style="2"/>
    <col min="15125" max="15126" width="11.7109375" style="2" bestFit="1" customWidth="1"/>
    <col min="15127" max="15360" width="9.140625" style="2"/>
    <col min="15361" max="15361" width="52.85546875" style="2" customWidth="1"/>
    <col min="15362" max="15362" width="54.140625" style="2" customWidth="1"/>
    <col min="15363" max="15363" width="14.28515625" style="2" bestFit="1" customWidth="1"/>
    <col min="15364" max="15372" width="11.7109375" style="2" bestFit="1" customWidth="1"/>
    <col min="15373" max="15373" width="11.42578125" style="2" customWidth="1"/>
    <col min="15374" max="15374" width="11.7109375" style="2" bestFit="1" customWidth="1"/>
    <col min="15375" max="15375" width="12.7109375" style="2" customWidth="1"/>
    <col min="15376" max="15376" width="16" style="2" customWidth="1"/>
    <col min="15377" max="15377" width="11.5703125" style="2" customWidth="1"/>
    <col min="15378" max="15378" width="11.7109375" style="2" bestFit="1" customWidth="1"/>
    <col min="15379" max="15380" width="9.140625" style="2"/>
    <col min="15381" max="15382" width="11.7109375" style="2" bestFit="1" customWidth="1"/>
    <col min="15383" max="15616" width="9.140625" style="2"/>
    <col min="15617" max="15617" width="52.85546875" style="2" customWidth="1"/>
    <col min="15618" max="15618" width="54.140625" style="2" customWidth="1"/>
    <col min="15619" max="15619" width="14.28515625" style="2" bestFit="1" customWidth="1"/>
    <col min="15620" max="15628" width="11.7109375" style="2" bestFit="1" customWidth="1"/>
    <col min="15629" max="15629" width="11.42578125" style="2" customWidth="1"/>
    <col min="15630" max="15630" width="11.7109375" style="2" bestFit="1" customWidth="1"/>
    <col min="15631" max="15631" width="12.7109375" style="2" customWidth="1"/>
    <col min="15632" max="15632" width="16" style="2" customWidth="1"/>
    <col min="15633" max="15633" width="11.5703125" style="2" customWidth="1"/>
    <col min="15634" max="15634" width="11.7109375" style="2" bestFit="1" customWidth="1"/>
    <col min="15635" max="15636" width="9.140625" style="2"/>
    <col min="15637" max="15638" width="11.7109375" style="2" bestFit="1" customWidth="1"/>
    <col min="15639" max="15872" width="9.140625" style="2"/>
    <col min="15873" max="15873" width="52.85546875" style="2" customWidth="1"/>
    <col min="15874" max="15874" width="54.140625" style="2" customWidth="1"/>
    <col min="15875" max="15875" width="14.28515625" style="2" bestFit="1" customWidth="1"/>
    <col min="15876" max="15884" width="11.7109375" style="2" bestFit="1" customWidth="1"/>
    <col min="15885" max="15885" width="11.42578125" style="2" customWidth="1"/>
    <col min="15886" max="15886" width="11.7109375" style="2" bestFit="1" customWidth="1"/>
    <col min="15887" max="15887" width="12.7109375" style="2" customWidth="1"/>
    <col min="15888" max="15888" width="16" style="2" customWidth="1"/>
    <col min="15889" max="15889" width="11.5703125" style="2" customWidth="1"/>
    <col min="15890" max="15890" width="11.7109375" style="2" bestFit="1" customWidth="1"/>
    <col min="15891" max="15892" width="9.140625" style="2"/>
    <col min="15893" max="15894" width="11.7109375" style="2" bestFit="1" customWidth="1"/>
    <col min="15895" max="16128" width="9.140625" style="2"/>
    <col min="16129" max="16129" width="52.85546875" style="2" customWidth="1"/>
    <col min="16130" max="16130" width="54.140625" style="2" customWidth="1"/>
    <col min="16131" max="16131" width="14.28515625" style="2" bestFit="1" customWidth="1"/>
    <col min="16132" max="16140" width="11.7109375" style="2" bestFit="1" customWidth="1"/>
    <col min="16141" max="16141" width="11.42578125" style="2" customWidth="1"/>
    <col min="16142" max="16142" width="11.7109375" style="2" bestFit="1" customWidth="1"/>
    <col min="16143" max="16143" width="12.7109375" style="2" customWidth="1"/>
    <col min="16144" max="16144" width="16" style="2" customWidth="1"/>
    <col min="16145" max="16145" width="11.5703125" style="2" customWidth="1"/>
    <col min="16146" max="16146" width="11.7109375" style="2" bestFit="1" customWidth="1"/>
    <col min="16147" max="16148" width="9.140625" style="2"/>
    <col min="16149" max="16150" width="11.7109375" style="2" bestFit="1" customWidth="1"/>
    <col min="16151" max="16384" width="9.140625" style="2"/>
  </cols>
  <sheetData>
    <row r="1" spans="1:18" ht="22.5" x14ac:dyDescent="0.45">
      <c r="A1" s="1" t="s">
        <v>0</v>
      </c>
      <c r="B1" s="2" t="s">
        <v>1</v>
      </c>
    </row>
    <row r="2" spans="1:18" x14ac:dyDescent="0.2">
      <c r="A2" s="82" t="s">
        <v>84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4"/>
    </row>
    <row r="3" spans="1:18" x14ac:dyDescent="0.2">
      <c r="A3" s="83">
        <v>2016</v>
      </c>
      <c r="B3" s="84" t="s">
        <v>2</v>
      </c>
      <c r="C3" s="84" t="s">
        <v>3</v>
      </c>
      <c r="D3" s="84" t="s">
        <v>4</v>
      </c>
      <c r="E3" s="84" t="s">
        <v>5</v>
      </c>
      <c r="F3" s="84" t="s">
        <v>6</v>
      </c>
      <c r="G3" s="84" t="s">
        <v>7</v>
      </c>
      <c r="H3" s="84" t="s">
        <v>8</v>
      </c>
      <c r="I3" s="84" t="s">
        <v>9</v>
      </c>
      <c r="J3" s="84" t="s">
        <v>10</v>
      </c>
      <c r="K3" s="84" t="s">
        <v>11</v>
      </c>
      <c r="L3" s="84" t="s">
        <v>12</v>
      </c>
      <c r="M3" s="84" t="s">
        <v>13</v>
      </c>
      <c r="N3" s="85" t="s">
        <v>14</v>
      </c>
      <c r="O3" s="5"/>
    </row>
    <row r="4" spans="1:18" x14ac:dyDescent="0.2">
      <c r="A4" s="86" t="s">
        <v>15</v>
      </c>
      <c r="B4" s="87">
        <v>22050</v>
      </c>
      <c r="C4" s="87">
        <v>16314</v>
      </c>
      <c r="D4" s="87">
        <v>19711</v>
      </c>
      <c r="E4" s="87">
        <v>19310</v>
      </c>
      <c r="F4" s="87">
        <v>21894</v>
      </c>
      <c r="G4" s="87">
        <v>21155</v>
      </c>
      <c r="H4" s="87">
        <v>20909</v>
      </c>
      <c r="I4" s="87">
        <v>22004</v>
      </c>
      <c r="J4" s="87">
        <v>23977</v>
      </c>
      <c r="K4" s="87">
        <v>21711</v>
      </c>
      <c r="L4" s="87">
        <v>22471</v>
      </c>
      <c r="M4" s="87">
        <v>21767</v>
      </c>
      <c r="N4" s="88">
        <v>253273</v>
      </c>
      <c r="O4" s="8"/>
      <c r="Q4" s="9"/>
      <c r="R4" s="9"/>
    </row>
    <row r="5" spans="1:18" x14ac:dyDescent="0.2">
      <c r="A5" s="86" t="s">
        <v>85</v>
      </c>
      <c r="B5" s="87">
        <v>12069.1741</v>
      </c>
      <c r="C5" s="87">
        <v>12280.1793036</v>
      </c>
      <c r="D5" s="87">
        <v>10387.379433599999</v>
      </c>
      <c r="E5" s="87">
        <v>11697.128941475999</v>
      </c>
      <c r="F5" s="87">
        <v>7724.0579762719999</v>
      </c>
      <c r="G5" s="87">
        <v>11006.328786308002</v>
      </c>
      <c r="H5" s="87">
        <v>12001.587820344001</v>
      </c>
      <c r="I5" s="87">
        <v>8094.6405119999999</v>
      </c>
      <c r="J5" s="87">
        <v>9641.4397239999998</v>
      </c>
      <c r="K5" s="87">
        <v>8346.2770183640005</v>
      </c>
      <c r="L5" s="87">
        <v>10121.304053330701</v>
      </c>
      <c r="M5" s="87">
        <v>9502.2971646440001</v>
      </c>
      <c r="N5" s="88">
        <v>122871.79483393869</v>
      </c>
      <c r="O5" s="8"/>
      <c r="Q5" s="9"/>
      <c r="R5" s="9"/>
    </row>
    <row r="6" spans="1:18" x14ac:dyDescent="0.2">
      <c r="A6" s="86" t="s">
        <v>86</v>
      </c>
      <c r="B6" s="87">
        <v>3501</v>
      </c>
      <c r="C6" s="87">
        <v>3450</v>
      </c>
      <c r="D6" s="87">
        <v>3890</v>
      </c>
      <c r="E6" s="87">
        <v>3495</v>
      </c>
      <c r="F6" s="87">
        <v>3638</v>
      </c>
      <c r="G6" s="87">
        <v>3566</v>
      </c>
      <c r="H6" s="87">
        <v>3375</v>
      </c>
      <c r="I6" s="87">
        <v>3711</v>
      </c>
      <c r="J6" s="87">
        <v>3854</v>
      </c>
      <c r="K6" s="87">
        <v>3805</v>
      </c>
      <c r="L6" s="87">
        <v>3281</v>
      </c>
      <c r="M6" s="87">
        <v>3454.2380000000003</v>
      </c>
      <c r="N6" s="88">
        <v>43020.237999999998</v>
      </c>
      <c r="O6" s="8"/>
      <c r="Q6" s="9"/>
      <c r="R6" s="9"/>
    </row>
    <row r="7" spans="1:18" ht="15" x14ac:dyDescent="0.25">
      <c r="A7" s="86" t="s">
        <v>87</v>
      </c>
      <c r="B7" s="87">
        <v>11272</v>
      </c>
      <c r="C7" s="87">
        <v>9723</v>
      </c>
      <c r="D7" s="87">
        <v>10210</v>
      </c>
      <c r="E7" s="87">
        <v>9173</v>
      </c>
      <c r="F7" s="87">
        <v>10125</v>
      </c>
      <c r="G7" s="87">
        <v>10427</v>
      </c>
      <c r="H7" s="87">
        <v>11387.5087786</v>
      </c>
      <c r="I7" s="87">
        <v>9443</v>
      </c>
      <c r="J7" s="87">
        <v>8360</v>
      </c>
      <c r="K7" s="87">
        <v>8442</v>
      </c>
      <c r="L7" s="87">
        <v>6692.6921099000001</v>
      </c>
      <c r="M7" s="87">
        <v>6274</v>
      </c>
      <c r="N7" s="88">
        <v>111529.2008885</v>
      </c>
      <c r="O7" s="13"/>
      <c r="Q7" s="9"/>
      <c r="R7" s="9"/>
    </row>
    <row r="8" spans="1:18" x14ac:dyDescent="0.2">
      <c r="A8" s="86" t="s">
        <v>88</v>
      </c>
      <c r="B8" s="87">
        <v>946</v>
      </c>
      <c r="C8" s="87">
        <v>982</v>
      </c>
      <c r="D8" s="89">
        <v>783</v>
      </c>
      <c r="E8" s="87">
        <v>919</v>
      </c>
      <c r="F8" s="87">
        <v>917</v>
      </c>
      <c r="G8" s="87">
        <v>924.07</v>
      </c>
      <c r="H8" s="87">
        <v>919.4</v>
      </c>
      <c r="I8" s="87">
        <v>977.54</v>
      </c>
      <c r="J8" s="87">
        <v>973.83</v>
      </c>
      <c r="K8" s="87">
        <v>883.94</v>
      </c>
      <c r="L8" s="87">
        <v>832.4</v>
      </c>
      <c r="M8" s="87">
        <v>772.96820000000002</v>
      </c>
      <c r="N8" s="88">
        <v>10831.1482</v>
      </c>
      <c r="O8" s="14"/>
      <c r="Q8" s="9"/>
      <c r="R8" s="9"/>
    </row>
    <row r="9" spans="1:18" s="16" customFormat="1" ht="15" x14ac:dyDescent="0.25">
      <c r="A9" s="86" t="s">
        <v>89</v>
      </c>
      <c r="B9" s="87">
        <v>2657.7489999999998</v>
      </c>
      <c r="C9" s="87">
        <v>2714.4279999999999</v>
      </c>
      <c r="D9" s="87">
        <v>2631.38</v>
      </c>
      <c r="E9" s="87">
        <v>2451.116</v>
      </c>
      <c r="F9" s="87">
        <v>2900.7879999999996</v>
      </c>
      <c r="G9" s="87">
        <v>3100.473</v>
      </c>
      <c r="H9" s="87">
        <v>3247.98</v>
      </c>
      <c r="I9" s="87">
        <v>3240.1030000000001</v>
      </c>
      <c r="J9" s="87">
        <v>3105.6089999999999</v>
      </c>
      <c r="K9" s="87">
        <v>3030.473</v>
      </c>
      <c r="L9" s="87">
        <v>2701.8450000000003</v>
      </c>
      <c r="M9" s="87">
        <v>2504.049</v>
      </c>
      <c r="N9" s="88">
        <v>34285.993000000002</v>
      </c>
      <c r="O9" s="15"/>
      <c r="Q9" s="17"/>
      <c r="R9" s="17"/>
    </row>
    <row r="10" spans="1:18" x14ac:dyDescent="0.2">
      <c r="A10" s="86" t="s">
        <v>16</v>
      </c>
      <c r="B10" s="87">
        <v>1818.6168</v>
      </c>
      <c r="C10" s="87">
        <v>1446.9978599999999</v>
      </c>
      <c r="D10" s="87">
        <v>1771.998926</v>
      </c>
      <c r="E10" s="87">
        <v>1619.8008</v>
      </c>
      <c r="F10" s="87">
        <v>1491.8833999999999</v>
      </c>
      <c r="G10" s="87">
        <v>1238.2398000000001</v>
      </c>
      <c r="H10" s="87">
        <v>1956.4195000000002</v>
      </c>
      <c r="I10" s="87">
        <v>1713.9991</v>
      </c>
      <c r="J10" s="87">
        <v>1537.2972</v>
      </c>
      <c r="K10" s="87">
        <v>1349.258</v>
      </c>
      <c r="L10" s="87">
        <v>1485.1355999999998</v>
      </c>
      <c r="M10" s="87">
        <v>1602.9975359999999</v>
      </c>
      <c r="N10" s="88">
        <v>19032.644521999999</v>
      </c>
      <c r="O10" s="14"/>
      <c r="Q10" s="9"/>
      <c r="R10" s="9"/>
    </row>
    <row r="11" spans="1:18" s="16" customFormat="1" ht="15" x14ac:dyDescent="0.25">
      <c r="A11" s="86" t="s">
        <v>90</v>
      </c>
      <c r="B11" s="87">
        <v>1584.0391199999999</v>
      </c>
      <c r="C11" s="87">
        <v>1682.0228040000002</v>
      </c>
      <c r="D11" s="87">
        <v>2024.0775450000001</v>
      </c>
      <c r="E11" s="87">
        <v>1853.730307</v>
      </c>
      <c r="F11" s="87">
        <v>3370.5500880000004</v>
      </c>
      <c r="G11" s="87">
        <v>1883.455334</v>
      </c>
      <c r="H11" s="87">
        <v>3126.1627599999997</v>
      </c>
      <c r="I11" s="87">
        <v>1879.01127</v>
      </c>
      <c r="J11" s="87">
        <v>2638.0010910000001</v>
      </c>
      <c r="K11" s="87">
        <v>1931.9990519999999</v>
      </c>
      <c r="L11" s="87">
        <v>3092.9688999999998</v>
      </c>
      <c r="M11" s="87">
        <v>1804.1176777819999</v>
      </c>
      <c r="N11" s="88">
        <v>26870.135948782001</v>
      </c>
      <c r="O11" s="15"/>
      <c r="Q11" s="17"/>
      <c r="R11" s="17"/>
    </row>
    <row r="12" spans="1:18" x14ac:dyDescent="0.2">
      <c r="A12" s="86" t="s">
        <v>91</v>
      </c>
      <c r="B12" s="87">
        <v>382.43900000000002</v>
      </c>
      <c r="C12" s="87">
        <v>314.26</v>
      </c>
      <c r="D12" s="87">
        <v>271.96300000000002</v>
      </c>
      <c r="E12" s="87">
        <v>316.31399999999996</v>
      </c>
      <c r="F12" s="87">
        <v>469.80799999999999</v>
      </c>
      <c r="G12" s="87">
        <v>528</v>
      </c>
      <c r="H12" s="87">
        <v>551.274</v>
      </c>
      <c r="I12" s="87">
        <v>561.55200000000002</v>
      </c>
      <c r="J12" s="87">
        <v>458.89000000000004</v>
      </c>
      <c r="K12" s="87">
        <v>458.66</v>
      </c>
      <c r="L12" s="87">
        <v>528.29600000000005</v>
      </c>
      <c r="M12" s="87">
        <v>373.524</v>
      </c>
      <c r="N12" s="88">
        <v>5214.9800000000005</v>
      </c>
      <c r="O12" s="8"/>
      <c r="Q12" s="9"/>
      <c r="R12" s="9"/>
    </row>
    <row r="13" spans="1:18" x14ac:dyDescent="0.2">
      <c r="A13" s="86" t="s">
        <v>17</v>
      </c>
      <c r="B13" s="87">
        <v>7636.5659999999998</v>
      </c>
      <c r="C13" s="87">
        <v>6443.9976299999998</v>
      </c>
      <c r="D13" s="87">
        <v>12371.971200000002</v>
      </c>
      <c r="E13" s="87">
        <v>7302.9976240000005</v>
      </c>
      <c r="F13" s="87">
        <v>9492.9977343999999</v>
      </c>
      <c r="G13" s="87">
        <v>15190.988356</v>
      </c>
      <c r="H13" s="87">
        <v>12523.997195999998</v>
      </c>
      <c r="I13" s="87">
        <v>14591.998588600001</v>
      </c>
      <c r="J13" s="87">
        <v>11810.000383999999</v>
      </c>
      <c r="K13" s="87">
        <v>12648.996690299999</v>
      </c>
      <c r="L13" s="87">
        <v>18162.30186</v>
      </c>
      <c r="M13" s="87">
        <v>15481.999055599999</v>
      </c>
      <c r="N13" s="88">
        <v>143658.81231890002</v>
      </c>
      <c r="O13" s="14"/>
      <c r="Q13" s="9"/>
      <c r="R13" s="9"/>
    </row>
    <row r="14" spans="1:18" x14ac:dyDescent="0.2">
      <c r="A14" s="86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14"/>
      <c r="Q14" s="9"/>
      <c r="R14" s="9"/>
    </row>
    <row r="15" spans="1:18" x14ac:dyDescent="0.2">
      <c r="A15" s="92" t="s">
        <v>68</v>
      </c>
      <c r="B15" s="87">
        <v>63917.584020000002</v>
      </c>
      <c r="C15" s="87">
        <v>55350.885597600005</v>
      </c>
      <c r="D15" s="87">
        <v>64052.7701046</v>
      </c>
      <c r="E15" s="87">
        <v>58138.087672475995</v>
      </c>
      <c r="F15" s="87">
        <v>62024.085198672001</v>
      </c>
      <c r="G15" s="87">
        <v>69019.555276308005</v>
      </c>
      <c r="H15" s="87">
        <v>69998.330054944003</v>
      </c>
      <c r="I15" s="87">
        <v>66216.844470600015</v>
      </c>
      <c r="J15" s="87">
        <v>66356.067398999992</v>
      </c>
      <c r="K15" s="87">
        <v>62607.603760664002</v>
      </c>
      <c r="L15" s="87">
        <v>69368.943523230701</v>
      </c>
      <c r="M15" s="87">
        <v>63537.190634025996</v>
      </c>
      <c r="N15" s="88">
        <v>770587.94771212072</v>
      </c>
      <c r="O15" s="14"/>
      <c r="Q15" s="9"/>
      <c r="R15" s="9"/>
    </row>
    <row r="16" spans="1:18" x14ac:dyDescent="0.2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4"/>
      <c r="O16" s="14"/>
      <c r="Q16" s="9"/>
      <c r="R16" s="9"/>
    </row>
    <row r="17" spans="1:18" x14ac:dyDescent="0.2">
      <c r="A17" s="82" t="s">
        <v>84</v>
      </c>
      <c r="B17" s="93"/>
      <c r="C17" s="93"/>
      <c r="D17" s="93"/>
      <c r="E17" s="95"/>
      <c r="F17" s="93"/>
      <c r="G17" s="93"/>
      <c r="H17" s="93"/>
      <c r="I17" s="93"/>
      <c r="J17" s="93"/>
      <c r="K17" s="93"/>
      <c r="L17" s="93"/>
      <c r="M17" s="96"/>
      <c r="N17" s="94"/>
      <c r="O17" s="8"/>
      <c r="Q17" s="9"/>
      <c r="R17" s="9"/>
    </row>
    <row r="18" spans="1:18" x14ac:dyDescent="0.2">
      <c r="A18" s="97">
        <v>2015</v>
      </c>
      <c r="B18" s="98" t="s">
        <v>2</v>
      </c>
      <c r="C18" s="98" t="s">
        <v>3</v>
      </c>
      <c r="D18" s="98" t="s">
        <v>4</v>
      </c>
      <c r="E18" s="98" t="s">
        <v>5</v>
      </c>
      <c r="F18" s="98" t="s">
        <v>6</v>
      </c>
      <c r="G18" s="98" t="s">
        <v>7</v>
      </c>
      <c r="H18" s="98" t="s">
        <v>8</v>
      </c>
      <c r="I18" s="98" t="s">
        <v>9</v>
      </c>
      <c r="J18" s="98" t="s">
        <v>10</v>
      </c>
      <c r="K18" s="98" t="s">
        <v>11</v>
      </c>
      <c r="L18" s="98" t="s">
        <v>12</v>
      </c>
      <c r="M18" s="98" t="s">
        <v>13</v>
      </c>
      <c r="N18" s="99" t="s">
        <v>14</v>
      </c>
      <c r="O18" s="14"/>
      <c r="Q18" s="9"/>
      <c r="R18" s="9"/>
    </row>
    <row r="19" spans="1:18" s="16" customFormat="1" ht="15" x14ac:dyDescent="0.25">
      <c r="A19" s="86" t="s">
        <v>15</v>
      </c>
      <c r="B19" s="93">
        <v>17809.034</v>
      </c>
      <c r="C19" s="93">
        <v>17166.0687</v>
      </c>
      <c r="D19" s="93">
        <v>17469.5177</v>
      </c>
      <c r="E19" s="95">
        <v>19553.860100000002</v>
      </c>
      <c r="F19" s="93">
        <v>20426.5484</v>
      </c>
      <c r="G19" s="93">
        <v>18141.207399999999</v>
      </c>
      <c r="H19" s="93">
        <v>15481.293900000001</v>
      </c>
      <c r="I19" s="93">
        <v>20846.168899999997</v>
      </c>
      <c r="J19" s="93">
        <v>18180.463100000001</v>
      </c>
      <c r="K19" s="93">
        <v>18610.9692</v>
      </c>
      <c r="L19" s="93">
        <v>18397.7814</v>
      </c>
      <c r="M19" s="96">
        <v>24591.236100000002</v>
      </c>
      <c r="N19" s="94">
        <v>226674.1489</v>
      </c>
      <c r="O19" s="12"/>
      <c r="Q19" s="17"/>
      <c r="R19" s="17"/>
    </row>
    <row r="20" spans="1:18" x14ac:dyDescent="0.2">
      <c r="A20" s="86" t="s">
        <v>85</v>
      </c>
      <c r="B20" s="93">
        <v>10923.428699999999</v>
      </c>
      <c r="C20" s="93">
        <v>9100.381800000001</v>
      </c>
      <c r="D20" s="93">
        <v>10036.684800000001</v>
      </c>
      <c r="E20" s="95">
        <v>8257.2659999999996</v>
      </c>
      <c r="F20" s="93">
        <v>8929.0739999999987</v>
      </c>
      <c r="G20" s="93">
        <v>11376.624600000001</v>
      </c>
      <c r="H20" s="93">
        <v>9474.5536000000011</v>
      </c>
      <c r="I20" s="93">
        <v>12545.052</v>
      </c>
      <c r="J20" s="93">
        <v>12847.2911</v>
      </c>
      <c r="K20" s="93">
        <v>13297.591200000001</v>
      </c>
      <c r="L20" s="93">
        <v>8924.5439999999999</v>
      </c>
      <c r="M20" s="96">
        <v>14650.873799999999</v>
      </c>
      <c r="N20" s="94">
        <v>130363.36559999999</v>
      </c>
      <c r="O20" s="8"/>
      <c r="Q20" s="9"/>
      <c r="R20" s="9"/>
    </row>
    <row r="21" spans="1:18" x14ac:dyDescent="0.2">
      <c r="A21" s="86" t="s">
        <v>86</v>
      </c>
      <c r="B21" s="93">
        <v>8250</v>
      </c>
      <c r="C21" s="93">
        <v>7288</v>
      </c>
      <c r="D21" s="93">
        <v>7397</v>
      </c>
      <c r="E21" s="95">
        <v>5055</v>
      </c>
      <c r="F21" s="93">
        <v>12182</v>
      </c>
      <c r="G21" s="93">
        <v>10448</v>
      </c>
      <c r="H21" s="93">
        <v>10389</v>
      </c>
      <c r="I21" s="93">
        <v>11099</v>
      </c>
      <c r="J21" s="93">
        <v>8254</v>
      </c>
      <c r="K21" s="93">
        <v>5108</v>
      </c>
      <c r="L21" s="93">
        <v>4004</v>
      </c>
      <c r="M21" s="96">
        <v>3786</v>
      </c>
      <c r="N21" s="94">
        <v>93260</v>
      </c>
      <c r="O21" s="14"/>
      <c r="Q21" s="9"/>
      <c r="R21" s="9"/>
    </row>
    <row r="22" spans="1:18" x14ac:dyDescent="0.2">
      <c r="A22" s="86" t="s">
        <v>87</v>
      </c>
      <c r="B22" s="93">
        <v>10702</v>
      </c>
      <c r="C22" s="93">
        <v>9595</v>
      </c>
      <c r="D22" s="93">
        <v>11393</v>
      </c>
      <c r="E22" s="95">
        <v>7601</v>
      </c>
      <c r="F22" s="93">
        <v>8502</v>
      </c>
      <c r="G22" s="93">
        <v>8514</v>
      </c>
      <c r="H22" s="93">
        <v>9205</v>
      </c>
      <c r="I22" s="93">
        <v>10845</v>
      </c>
      <c r="J22" s="93">
        <v>11232</v>
      </c>
      <c r="K22" s="93">
        <v>9558</v>
      </c>
      <c r="L22" s="93">
        <v>10262</v>
      </c>
      <c r="M22" s="96">
        <v>7689</v>
      </c>
      <c r="N22" s="94">
        <v>115098</v>
      </c>
      <c r="O22" s="14"/>
      <c r="Q22" s="9"/>
      <c r="R22" s="9"/>
    </row>
    <row r="23" spans="1:18" ht="15" x14ac:dyDescent="0.25">
      <c r="A23" s="86" t="s">
        <v>88</v>
      </c>
      <c r="B23" s="93">
        <v>1286</v>
      </c>
      <c r="C23" s="93">
        <v>1236</v>
      </c>
      <c r="D23" s="93">
        <v>1140</v>
      </c>
      <c r="E23" s="95">
        <v>728</v>
      </c>
      <c r="F23" s="93">
        <v>1155</v>
      </c>
      <c r="G23" s="93">
        <v>1117</v>
      </c>
      <c r="H23" s="93">
        <v>803</v>
      </c>
      <c r="I23" s="93">
        <v>991</v>
      </c>
      <c r="J23" s="93">
        <v>1156</v>
      </c>
      <c r="K23" s="93">
        <v>1035</v>
      </c>
      <c r="L23" s="93">
        <v>1274</v>
      </c>
      <c r="M23" s="96">
        <v>1335</v>
      </c>
      <c r="N23" s="94">
        <v>13256</v>
      </c>
      <c r="O23" s="13"/>
      <c r="Q23" s="9"/>
      <c r="R23" s="9"/>
    </row>
    <row r="24" spans="1:18" s="16" customFormat="1" ht="15" x14ac:dyDescent="0.25">
      <c r="A24" s="86" t="s">
        <v>89</v>
      </c>
      <c r="B24" s="93">
        <v>4025.346094</v>
      </c>
      <c r="C24" s="93">
        <v>3839.65452</v>
      </c>
      <c r="D24" s="93">
        <v>3506.7174059999998</v>
      </c>
      <c r="E24" s="95">
        <v>3497.3315620000003</v>
      </c>
      <c r="F24" s="93">
        <v>4251.8394439999993</v>
      </c>
      <c r="G24" s="93">
        <v>4284.8682010000002</v>
      </c>
      <c r="H24" s="93">
        <v>4575.5734400000001</v>
      </c>
      <c r="I24" s="93">
        <v>4840.6209799999997</v>
      </c>
      <c r="J24" s="93">
        <v>3699.2430800000002</v>
      </c>
      <c r="K24" s="93">
        <v>3001.5280000000002</v>
      </c>
      <c r="L24" s="93">
        <v>2402.9720000000002</v>
      </c>
      <c r="M24" s="96">
        <v>2113.2539999999999</v>
      </c>
      <c r="N24" s="94">
        <v>44038.948726999995</v>
      </c>
      <c r="O24" s="8"/>
      <c r="Q24" s="17"/>
      <c r="R24" s="17"/>
    </row>
    <row r="25" spans="1:18" x14ac:dyDescent="0.2">
      <c r="A25" s="86" t="s">
        <v>16</v>
      </c>
      <c r="B25" s="93">
        <v>2122.8240000000001</v>
      </c>
      <c r="C25" s="93">
        <v>2196.3339999999998</v>
      </c>
      <c r="D25" s="93">
        <v>2110.0839999999998</v>
      </c>
      <c r="E25" s="95">
        <v>2141.8399999999997</v>
      </c>
      <c r="F25" s="93">
        <v>2393.9501999999998</v>
      </c>
      <c r="G25" s="93">
        <v>2308.5972000000002</v>
      </c>
      <c r="H25" s="93">
        <v>1701.088</v>
      </c>
      <c r="I25" s="93">
        <v>2134.7149999999997</v>
      </c>
      <c r="J25" s="93">
        <v>2146.8413999999998</v>
      </c>
      <c r="K25" s="93">
        <v>2240.0293999999999</v>
      </c>
      <c r="L25" s="93">
        <v>1724.8481999999999</v>
      </c>
      <c r="M25" s="96">
        <v>1638.7089999999998</v>
      </c>
      <c r="N25" s="94">
        <v>24859.860399999998</v>
      </c>
      <c r="O25" s="14"/>
      <c r="Q25" s="9"/>
      <c r="R25" s="9"/>
    </row>
    <row r="26" spans="1:18" x14ac:dyDescent="0.2">
      <c r="A26" s="86" t="s">
        <v>90</v>
      </c>
      <c r="B26" s="93">
        <v>1700.1487359999999</v>
      </c>
      <c r="C26" s="93">
        <v>1899.6795090000001</v>
      </c>
      <c r="D26" s="93">
        <v>2204.09276</v>
      </c>
      <c r="E26" s="95">
        <v>2118.220562</v>
      </c>
      <c r="F26" s="93">
        <v>2145.0291440000001</v>
      </c>
      <c r="G26" s="93">
        <v>2603.0551009999999</v>
      </c>
      <c r="H26" s="93">
        <v>2156.4292660000001</v>
      </c>
      <c r="I26" s="93">
        <v>2300.6686</v>
      </c>
      <c r="J26" s="93">
        <v>1566.35556</v>
      </c>
      <c r="K26" s="93">
        <v>1512.1755900000001</v>
      </c>
      <c r="L26" s="93">
        <v>3091.5111289999995</v>
      </c>
      <c r="M26" s="96">
        <v>2743.771268</v>
      </c>
      <c r="N26" s="94">
        <v>26041.137224999999</v>
      </c>
      <c r="O26" s="14"/>
      <c r="Q26" s="9"/>
      <c r="R26" s="9"/>
    </row>
    <row r="27" spans="1:18" x14ac:dyDescent="0.2">
      <c r="A27" s="86" t="s">
        <v>91</v>
      </c>
      <c r="B27" s="93">
        <v>384</v>
      </c>
      <c r="C27" s="93">
        <v>137</v>
      </c>
      <c r="D27" s="93">
        <v>208.221</v>
      </c>
      <c r="E27" s="95">
        <v>276.16800000000001</v>
      </c>
      <c r="F27" s="93">
        <v>260.33299999999997</v>
      </c>
      <c r="G27" s="93">
        <v>334</v>
      </c>
      <c r="H27" s="93">
        <v>325.22200000000004</v>
      </c>
      <c r="I27" s="93">
        <v>368.303</v>
      </c>
      <c r="J27" s="93">
        <v>472.60200000000003</v>
      </c>
      <c r="K27" s="93">
        <v>548.72</v>
      </c>
      <c r="L27" s="93">
        <v>470.375</v>
      </c>
      <c r="M27" s="96">
        <v>531.81200000000001</v>
      </c>
      <c r="N27" s="94">
        <v>4316.7559999999994</v>
      </c>
      <c r="O27" s="14"/>
      <c r="Q27" s="9"/>
      <c r="R27" s="9"/>
    </row>
    <row r="28" spans="1:18" x14ac:dyDescent="0.2">
      <c r="A28" s="86" t="s">
        <v>17</v>
      </c>
      <c r="B28" s="93">
        <v>0</v>
      </c>
      <c r="C28" s="93">
        <v>307.82976000000002</v>
      </c>
      <c r="D28" s="93">
        <v>696.53200000000004</v>
      </c>
      <c r="E28" s="95">
        <v>1243.056</v>
      </c>
      <c r="F28" s="93">
        <v>3663.8207999999995</v>
      </c>
      <c r="G28" s="93">
        <v>889.49849999999992</v>
      </c>
      <c r="H28" s="93">
        <v>3265.2240000000002</v>
      </c>
      <c r="I28" s="93">
        <v>3524.2219999999998</v>
      </c>
      <c r="J28" s="93">
        <v>4185.192</v>
      </c>
      <c r="K28" s="93">
        <v>3846.2840000000001</v>
      </c>
      <c r="L28" s="93">
        <v>4647.7860000000001</v>
      </c>
      <c r="M28" s="96">
        <v>6682.5219999999999</v>
      </c>
      <c r="N28" s="94">
        <v>32951.967059999995</v>
      </c>
      <c r="O28" s="14"/>
      <c r="Q28" s="9"/>
      <c r="R28" s="9"/>
    </row>
    <row r="29" spans="1:18" s="16" customFormat="1" ht="15" x14ac:dyDescent="0.25">
      <c r="A29" s="86"/>
      <c r="B29" s="93"/>
      <c r="C29" s="93"/>
      <c r="D29" s="93"/>
      <c r="E29" s="95"/>
      <c r="F29" s="93"/>
      <c r="G29" s="93"/>
      <c r="H29" s="93"/>
      <c r="I29" s="93"/>
      <c r="J29" s="93"/>
      <c r="K29" s="93"/>
      <c r="L29" s="93"/>
      <c r="M29" s="96"/>
      <c r="N29" s="94"/>
      <c r="O29" s="13"/>
      <c r="Q29" s="17"/>
      <c r="R29" s="17"/>
    </row>
    <row r="30" spans="1:18" x14ac:dyDescent="0.2">
      <c r="A30" s="92" t="s">
        <v>68</v>
      </c>
      <c r="B30" s="93">
        <v>57202.78153</v>
      </c>
      <c r="C30" s="93">
        <v>52765.948289000007</v>
      </c>
      <c r="D30" s="93">
        <v>56161.849665999995</v>
      </c>
      <c r="E30" s="95">
        <v>50471.742223999994</v>
      </c>
      <c r="F30" s="93">
        <v>63909.594987999997</v>
      </c>
      <c r="G30" s="93">
        <v>60016.851002000003</v>
      </c>
      <c r="H30" s="93">
        <v>57376.38420600001</v>
      </c>
      <c r="I30" s="93">
        <v>69494.750479999988</v>
      </c>
      <c r="J30" s="93">
        <v>63739.988239999999</v>
      </c>
      <c r="K30" s="93">
        <v>58758.29739</v>
      </c>
      <c r="L30" s="93">
        <v>55199.817729000002</v>
      </c>
      <c r="M30" s="96">
        <v>65762.178167999999</v>
      </c>
      <c r="N30" s="94">
        <v>710860.18391199992</v>
      </c>
      <c r="O30" s="8"/>
      <c r="Q30" s="9"/>
      <c r="R30" s="9"/>
    </row>
    <row r="31" spans="1:18" x14ac:dyDescent="0.2">
      <c r="A31" s="92"/>
      <c r="B31" s="93"/>
      <c r="C31" s="93"/>
      <c r="D31" s="93"/>
      <c r="E31" s="95"/>
      <c r="F31" s="93"/>
      <c r="G31" s="93"/>
      <c r="H31" s="93"/>
      <c r="I31" s="93"/>
      <c r="J31" s="93"/>
      <c r="K31" s="93"/>
      <c r="L31" s="93"/>
      <c r="M31" s="96"/>
      <c r="N31" s="94"/>
      <c r="O31" s="8"/>
      <c r="Q31" s="9"/>
      <c r="R31" s="9"/>
    </row>
    <row r="32" spans="1:18" x14ac:dyDescent="0.2">
      <c r="A32" s="86"/>
      <c r="B32" s="100" t="s">
        <v>2</v>
      </c>
      <c r="C32" s="100" t="s">
        <v>3</v>
      </c>
      <c r="D32" s="100" t="s">
        <v>4</v>
      </c>
      <c r="E32" s="100" t="s">
        <v>5</v>
      </c>
      <c r="F32" s="100" t="s">
        <v>6</v>
      </c>
      <c r="G32" s="100" t="s">
        <v>7</v>
      </c>
      <c r="H32" s="100" t="s">
        <v>8</v>
      </c>
      <c r="I32" s="100" t="s">
        <v>9</v>
      </c>
      <c r="J32" s="100" t="s">
        <v>10</v>
      </c>
      <c r="K32" s="100" t="s">
        <v>11</v>
      </c>
      <c r="L32" s="100" t="s">
        <v>12</v>
      </c>
      <c r="M32" s="100" t="s">
        <v>13</v>
      </c>
      <c r="N32" s="101"/>
      <c r="O32" s="8"/>
      <c r="Q32" s="9"/>
      <c r="R32" s="9"/>
    </row>
    <row r="33" spans="1:18" x14ac:dyDescent="0.2">
      <c r="A33" s="86" t="s">
        <v>92</v>
      </c>
      <c r="B33" s="102">
        <v>63917.584020000002</v>
      </c>
      <c r="C33" s="103">
        <v>55350.885597600005</v>
      </c>
      <c r="D33" s="103">
        <v>64052.7701046</v>
      </c>
      <c r="E33" s="103">
        <v>58138.087672475995</v>
      </c>
      <c r="F33" s="103">
        <v>62024.085198672001</v>
      </c>
      <c r="G33" s="103">
        <v>69019.555276308005</v>
      </c>
      <c r="H33" s="103">
        <v>69998.330054944003</v>
      </c>
      <c r="I33" s="103">
        <v>66216.844470600015</v>
      </c>
      <c r="J33" s="103">
        <v>66356.067398999992</v>
      </c>
      <c r="K33" s="103">
        <v>62607.603760664002</v>
      </c>
      <c r="L33" s="103">
        <v>69368.943523230701</v>
      </c>
      <c r="M33" s="103">
        <v>63537.190634025996</v>
      </c>
      <c r="N33" s="101"/>
      <c r="O33" s="14"/>
      <c r="Q33" s="9"/>
      <c r="R33" s="9"/>
    </row>
    <row r="34" spans="1:18" s="16" customFormat="1" ht="15" x14ac:dyDescent="0.25">
      <c r="A34" s="104" t="s">
        <v>93</v>
      </c>
      <c r="B34" s="105">
        <v>57202.78153</v>
      </c>
      <c r="C34" s="105">
        <v>52765.948289000007</v>
      </c>
      <c r="D34" s="105">
        <v>56161.849665999995</v>
      </c>
      <c r="E34" s="105">
        <v>50471.742223999994</v>
      </c>
      <c r="F34" s="105">
        <v>63909.594987999997</v>
      </c>
      <c r="G34" s="105">
        <v>60016.851002000003</v>
      </c>
      <c r="H34" s="105">
        <v>57376.38420600001</v>
      </c>
      <c r="I34" s="105">
        <v>69494.750479999988</v>
      </c>
      <c r="J34" s="105">
        <v>63739.988239999999</v>
      </c>
      <c r="K34" s="105">
        <v>58758.29739</v>
      </c>
      <c r="L34" s="105">
        <v>55199.817729000002</v>
      </c>
      <c r="M34" s="105">
        <v>65762.178167999999</v>
      </c>
      <c r="N34" s="106"/>
      <c r="O34" s="13"/>
      <c r="Q34" s="17"/>
      <c r="R34" s="17"/>
    </row>
    <row r="35" spans="1:18" s="16" customFormat="1" ht="15" x14ac:dyDescent="0.25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Q35" s="9"/>
      <c r="R35" s="9"/>
    </row>
    <row r="36" spans="1:18" ht="15" x14ac:dyDescent="0.25">
      <c r="A36" s="23" t="s">
        <v>18</v>
      </c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/>
      <c r="Q36" s="9"/>
      <c r="R36" s="9"/>
    </row>
    <row r="37" spans="1:18" x14ac:dyDescent="0.2">
      <c r="A37" s="27" t="s">
        <v>19</v>
      </c>
      <c r="B37" s="6" t="s">
        <v>20</v>
      </c>
      <c r="C37" s="10">
        <f>'[1]Kansanshi Mine'!B49</f>
        <v>215</v>
      </c>
      <c r="D37" s="10">
        <f>'[1]Kansanshi Mine'!C49</f>
        <v>188</v>
      </c>
      <c r="E37" s="10">
        <f>'[1]Kansanshi Mine'!D49</f>
        <v>164</v>
      </c>
      <c r="F37" s="7">
        <f>'[1]Kansanshi Mine'!E49</f>
        <v>186</v>
      </c>
      <c r="G37" s="7">
        <f>'[1]Kansanshi Mine'!F49</f>
        <v>163</v>
      </c>
      <c r="H37" s="7">
        <f>'[1]Kansanshi Mine'!G49</f>
        <v>157</v>
      </c>
      <c r="I37" s="7">
        <f>'[1]Kansanshi Mine'!H49</f>
        <v>149</v>
      </c>
      <c r="J37" s="7">
        <f>'[1]Kansanshi Mine'!I49</f>
        <v>175</v>
      </c>
      <c r="K37" s="7">
        <f>'[1]Kansanshi Mine'!J49</f>
        <v>227</v>
      </c>
      <c r="L37" s="7">
        <f>'[1]Kansanshi Mine'!K49</f>
        <v>199</v>
      </c>
      <c r="M37" s="7">
        <f>'[1]Kansanshi Mine'!L49</f>
        <v>210</v>
      </c>
      <c r="N37" s="7">
        <f>'[1]Kansanshi Mine'!M49</f>
        <v>212</v>
      </c>
      <c r="O37" s="28">
        <f>'[1]Kansanshi Mine'!N49</f>
        <v>2245</v>
      </c>
      <c r="Q37" s="9"/>
      <c r="R37" s="9"/>
    </row>
    <row r="38" spans="1:18" x14ac:dyDescent="0.2">
      <c r="A38" s="27"/>
      <c r="B38" s="6" t="s">
        <v>21</v>
      </c>
      <c r="C38" s="10">
        <f>'[1]Kansanshi Mine'!B45</f>
        <v>266.09625</v>
      </c>
      <c r="D38" s="10">
        <f>'[1]Kansanshi Mine'!C45</f>
        <v>105.12576</v>
      </c>
      <c r="E38" s="10">
        <f>'[1]Kansanshi Mine'!D45</f>
        <v>295.47264999999999</v>
      </c>
      <c r="F38" s="7">
        <f>'[1]Kansanshi Mine'!E45</f>
        <v>166.46418</v>
      </c>
      <c r="G38" s="7">
        <f>'[1]Kansanshi Mine'!F45</f>
        <v>221.11648000000002</v>
      </c>
      <c r="H38" s="7">
        <f>'[1]Kansanshi Mine'!G45</f>
        <v>127.32730999999998</v>
      </c>
      <c r="I38" s="7">
        <f>'[1]Kansanshi Mine'!H45</f>
        <v>150.57642000000001</v>
      </c>
      <c r="J38" s="7">
        <f>'[1]Kansanshi Mine'!I45</f>
        <v>79.194739999999996</v>
      </c>
      <c r="K38" s="7">
        <f>'[1]Kansanshi Mine'!J45</f>
        <v>296.28959999999995</v>
      </c>
      <c r="L38" s="7">
        <f>'[1]Kansanshi Mine'!K45</f>
        <v>176.61266999999998</v>
      </c>
      <c r="M38" s="7">
        <f>'[1]Kansanshi Mine'!L45</f>
        <v>220.87244000000001</v>
      </c>
      <c r="N38" s="7">
        <f>'[1]Kansanshi Mine'!M45</f>
        <v>193.69944000000001</v>
      </c>
      <c r="O38" s="29">
        <f>'[1]Kansanshi Mine'!N45</f>
        <v>2298.8479400000001</v>
      </c>
      <c r="Q38" s="9"/>
      <c r="R38" s="9"/>
    </row>
    <row r="39" spans="1:18" s="35" customFormat="1" x14ac:dyDescent="0.2">
      <c r="A39" s="30"/>
      <c r="B39" s="31" t="s">
        <v>22</v>
      </c>
      <c r="C39" s="32">
        <f>'[1]Kansanshi Mine'!B57</f>
        <v>0</v>
      </c>
      <c r="D39" s="32">
        <f>'[1]Kansanshi Mine'!C57</f>
        <v>0</v>
      </c>
      <c r="E39" s="32">
        <f>'[1]Kansanshi Mine'!D57</f>
        <v>0</v>
      </c>
      <c r="F39" s="33">
        <f>'[1]Kansanshi Mine'!E57</f>
        <v>0</v>
      </c>
      <c r="G39" s="33">
        <f>'[1]Kansanshi Mine'!F57</f>
        <v>0</v>
      </c>
      <c r="H39" s="33">
        <f>'[1]Kansanshi Mine'!G57</f>
        <v>0</v>
      </c>
      <c r="I39" s="33">
        <f>'[1]Kansanshi Mine'!H57</f>
        <v>0</v>
      </c>
      <c r="J39" s="33">
        <f>'[1]Kansanshi Mine'!I57</f>
        <v>0</v>
      </c>
      <c r="K39" s="33">
        <f>'[1]Kansanshi Mine'!J57</f>
        <v>0</v>
      </c>
      <c r="L39" s="33">
        <f>'[1]Kansanshi Mine'!K57</f>
        <v>0</v>
      </c>
      <c r="M39" s="33">
        <f>'[1]Kansanshi Mine'!L57</f>
        <v>0</v>
      </c>
      <c r="N39" s="33">
        <f>'[1]Kansanshi Mine'!M57</f>
        <v>0</v>
      </c>
      <c r="O39" s="34">
        <f>SUM(C39:N39)</f>
        <v>0</v>
      </c>
      <c r="Q39" s="36"/>
      <c r="R39" s="36"/>
    </row>
    <row r="40" spans="1:18" ht="15" x14ac:dyDescent="0.25">
      <c r="A40" s="37"/>
      <c r="B40" s="38" t="s">
        <v>23</v>
      </c>
      <c r="C40" s="39">
        <f>'[1]Kansanshi Mine'!B64</f>
        <v>481.09625</v>
      </c>
      <c r="D40" s="39">
        <f>'[1]Kansanshi Mine'!C64</f>
        <v>293.12576000000001</v>
      </c>
      <c r="E40" s="39">
        <f>'[1]Kansanshi Mine'!D64</f>
        <v>459.47264999999999</v>
      </c>
      <c r="F40" s="39">
        <f>'[1]Kansanshi Mine'!E64</f>
        <v>352.46418</v>
      </c>
      <c r="G40" s="40">
        <f>'[1]Kansanshi Mine'!F64</f>
        <v>384.11648000000002</v>
      </c>
      <c r="H40" s="40">
        <f>'[1]Kansanshi Mine'!G64</f>
        <v>284.32731000000001</v>
      </c>
      <c r="I40" s="40">
        <f>'[1]Kansanshi Mine'!H64</f>
        <v>299.57641999999998</v>
      </c>
      <c r="J40" s="40">
        <f>'[1]Kansanshi Mine'!I64</f>
        <v>254.19474</v>
      </c>
      <c r="K40" s="40">
        <f>'[1]Kansanshi Mine'!J64</f>
        <v>523.28959999999995</v>
      </c>
      <c r="L40" s="40">
        <f>'[1]Kansanshi Mine'!K64</f>
        <v>375.61266999999998</v>
      </c>
      <c r="M40" s="40">
        <f>'[1]Kansanshi Mine'!L64</f>
        <v>430.87243999999998</v>
      </c>
      <c r="N40" s="40">
        <f>'[1]Kansanshi Mine'!M64</f>
        <v>405.69943999999998</v>
      </c>
      <c r="O40" s="41">
        <f>'[1]Kansanshi Mine'!N64</f>
        <v>4543.8479399999997</v>
      </c>
      <c r="Q40" s="9"/>
      <c r="R40" s="9"/>
    </row>
    <row r="41" spans="1:18" x14ac:dyDescent="0.2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Q41" s="9"/>
      <c r="R41" s="9"/>
    </row>
    <row r="42" spans="1:18" x14ac:dyDescent="0.2">
      <c r="A42" s="2" t="s">
        <v>24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Q42" s="9"/>
      <c r="R42" s="9"/>
    </row>
    <row r="43" spans="1:18" x14ac:dyDescent="0.2">
      <c r="A43" s="2" t="s">
        <v>25</v>
      </c>
      <c r="C43" s="42"/>
      <c r="D43" s="42"/>
      <c r="E43" s="42" t="s">
        <v>26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9"/>
      <c r="R43" s="9"/>
    </row>
    <row r="44" spans="1:18" x14ac:dyDescent="0.2">
      <c r="A44" s="2" t="s">
        <v>27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Q44" s="9"/>
      <c r="R44" s="9"/>
    </row>
    <row r="45" spans="1:18" x14ac:dyDescent="0.2">
      <c r="A45" s="2" t="s">
        <v>28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Q45" s="9"/>
      <c r="R45" s="9"/>
    </row>
    <row r="46" spans="1:18" ht="15" x14ac:dyDescent="0.25">
      <c r="A46" s="43" t="s">
        <v>29</v>
      </c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/>
      <c r="Q46" s="9"/>
      <c r="R46" s="9"/>
    </row>
    <row r="47" spans="1:18" ht="15" x14ac:dyDescent="0.25">
      <c r="A47" s="27" t="s">
        <v>30</v>
      </c>
      <c r="B47" s="44" t="s">
        <v>29</v>
      </c>
      <c r="C47" s="45">
        <f>'[1]Maamba Mine'!B15</f>
        <v>2750</v>
      </c>
      <c r="D47" s="45">
        <f>'[1]Maamba Mine'!C15</f>
        <v>1547</v>
      </c>
      <c r="E47" s="45">
        <f>'[1]Maamba Mine'!D15</f>
        <v>3884</v>
      </c>
      <c r="F47" s="45">
        <f>'[1]Maamba Mine'!E15</f>
        <v>3544</v>
      </c>
      <c r="G47" s="45">
        <f>'[1]Maamba Mine'!F15</f>
        <v>5151</v>
      </c>
      <c r="H47" s="45">
        <f>'[1]Maamba Mine'!G15</f>
        <v>4386</v>
      </c>
      <c r="I47" s="45">
        <f>'[1]Maamba Mine'!H15</f>
        <v>7255</v>
      </c>
      <c r="J47" s="45">
        <f>'[1]Maamba Mine'!I15</f>
        <v>2664</v>
      </c>
      <c r="K47" s="45">
        <f>'[1]Maamba Mine'!J15</f>
        <v>8191</v>
      </c>
      <c r="L47" s="45">
        <f>'[1]Maamba Mine'!K15</f>
        <v>3715</v>
      </c>
      <c r="M47" s="45">
        <f>'[1]Maamba Mine'!L15</f>
        <v>9357</v>
      </c>
      <c r="N47" s="45">
        <f>'[1]Maamba Mine'!M15</f>
        <v>4849</v>
      </c>
      <c r="O47" s="46">
        <f>'[1]Maamba Mine'!N15</f>
        <v>57293</v>
      </c>
      <c r="Q47" s="9"/>
      <c r="R47" s="9"/>
    </row>
    <row r="48" spans="1:18" x14ac:dyDescent="0.2">
      <c r="A48" s="27"/>
      <c r="B48" s="47" t="s">
        <v>31</v>
      </c>
      <c r="C48" s="48">
        <f>'[1]Maamba Mine'!B16</f>
        <v>0.71</v>
      </c>
      <c r="D48" s="48">
        <f>'[1]Maamba Mine'!C16</f>
        <v>0.68</v>
      </c>
      <c r="E48" s="48">
        <f>'[1]Maamba Mine'!D16</f>
        <v>0.72</v>
      </c>
      <c r="F48" s="48">
        <f>'[1]Maamba Mine'!E16</f>
        <v>0.71</v>
      </c>
      <c r="G48" s="48">
        <f>'[1]Maamba Mine'!F16</f>
        <v>0.7</v>
      </c>
      <c r="H48" s="48">
        <f>'[1]Maamba Mine'!G16</f>
        <v>0.7</v>
      </c>
      <c r="I48" s="48">
        <f>'[1]Maamba Mine'!H16</f>
        <v>0.69</v>
      </c>
      <c r="J48" s="48">
        <f>'[1]Maamba Mine'!I16</f>
        <v>0.67</v>
      </c>
      <c r="K48" s="48">
        <f>'[1]Maamba Mine'!J16</f>
        <v>0.67</v>
      </c>
      <c r="L48" s="48">
        <f>'[1]Maamba Mine'!K16</f>
        <v>0.72</v>
      </c>
      <c r="M48" s="48">
        <f>'[1]Maamba Mine'!L16</f>
        <v>0.74</v>
      </c>
      <c r="N48" s="48">
        <f>'[1]Maamba Mine'!M16</f>
        <v>0.73</v>
      </c>
      <c r="O48" s="49">
        <f>'[1]Maamba Mine'!N16</f>
        <v>0</v>
      </c>
      <c r="Q48" s="9"/>
      <c r="R48" s="9"/>
    </row>
    <row r="49" spans="1:18" x14ac:dyDescent="0.2">
      <c r="A49" s="37" t="s">
        <v>32</v>
      </c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2"/>
      <c r="Q49" s="9"/>
      <c r="R49" s="9"/>
    </row>
    <row r="50" spans="1:18" x14ac:dyDescent="0.2">
      <c r="A50" s="6"/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Q50" s="9"/>
      <c r="R50" s="9"/>
    </row>
    <row r="51" spans="1:18" x14ac:dyDescent="0.2">
      <c r="A51" s="6"/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Q51" s="9"/>
      <c r="R51" s="9"/>
    </row>
    <row r="52" spans="1:18" x14ac:dyDescent="0.2">
      <c r="A52" s="6"/>
      <c r="B52" s="6"/>
      <c r="C52" s="7"/>
      <c r="D52" s="7"/>
      <c r="E52" s="7"/>
      <c r="F52" s="7"/>
      <c r="G52" s="53"/>
      <c r="H52" s="7"/>
      <c r="I52" s="7"/>
      <c r="J52" s="7"/>
      <c r="K52" s="7"/>
      <c r="L52" s="7"/>
      <c r="M52" s="7"/>
      <c r="N52" s="7"/>
      <c r="O52" s="7"/>
      <c r="Q52" s="9"/>
      <c r="R52" s="9"/>
    </row>
    <row r="53" spans="1:18" x14ac:dyDescent="0.2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Q53" s="9"/>
      <c r="R53" s="9"/>
    </row>
    <row r="54" spans="1:18" ht="15" x14ac:dyDescent="0.25">
      <c r="A54" s="54" t="s">
        <v>33</v>
      </c>
      <c r="B54" s="5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/>
      <c r="Q54" s="9"/>
      <c r="R54" s="9"/>
    </row>
    <row r="55" spans="1:18" x14ac:dyDescent="0.2">
      <c r="A55" s="27" t="s">
        <v>34</v>
      </c>
      <c r="B55" s="6" t="s">
        <v>33</v>
      </c>
      <c r="C55" s="7">
        <f>'[1]Zambezi Portland Cement'!B11</f>
        <v>21867.22</v>
      </c>
      <c r="D55" s="7">
        <f>'[1]Zambezi Portland Cement'!C11</f>
        <v>20172.599999999999</v>
      </c>
      <c r="E55" s="7">
        <f>'[1]Zambezi Portland Cement'!D11</f>
        <v>21077.56</v>
      </c>
      <c r="F55" s="7">
        <f>'[1]Zambezi Portland Cement'!E11</f>
        <v>31321.02</v>
      </c>
      <c r="G55" s="7">
        <f>'[1]Zambezi Portland Cement'!F11</f>
        <v>31980.9</v>
      </c>
      <c r="H55" s="7">
        <f>'[1]Zambezi Portland Cement'!G11</f>
        <v>35551.06</v>
      </c>
      <c r="I55" s="7">
        <f>'[1]Zambezi Portland Cement'!H11</f>
        <v>37718.980000000003</v>
      </c>
      <c r="J55" s="7">
        <f>'[1]Zambezi Portland Cement'!I11</f>
        <v>41492.22</v>
      </c>
      <c r="K55" s="7">
        <f>'[1]Zambezi Portland Cement'!J11</f>
        <v>36116.480000000003</v>
      </c>
      <c r="L55" s="7">
        <f>'[1]Zambezi Portland Cement'!K11</f>
        <v>0</v>
      </c>
      <c r="M55" s="7">
        <f>'[1]Zambezi Portland Cement'!L11</f>
        <v>0</v>
      </c>
      <c r="N55" s="7">
        <f>'[1]Zambezi Portland Cement'!M11</f>
        <v>0</v>
      </c>
      <c r="O55" s="28">
        <f>'[1]Zambezi Portland Cement'!N11</f>
        <v>277298.04000000004</v>
      </c>
      <c r="Q55" s="9"/>
      <c r="R55" s="9"/>
    </row>
    <row r="56" spans="1:18" x14ac:dyDescent="0.2">
      <c r="A56" s="27"/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28"/>
      <c r="Q56" s="9"/>
      <c r="R56" s="9"/>
    </row>
    <row r="57" spans="1:18" x14ac:dyDescent="0.2">
      <c r="A57" s="27" t="s">
        <v>35</v>
      </c>
      <c r="B57" s="6" t="s">
        <v>36</v>
      </c>
      <c r="C57" s="7">
        <f>'[1]Lafarge Cement'!C18</f>
        <v>57215</v>
      </c>
      <c r="D57" s="7">
        <f>'[1]Lafarge Cement'!D18</f>
        <v>33714</v>
      </c>
      <c r="E57" s="7">
        <f>'[1]Lafarge Cement'!E18</f>
        <v>38911</v>
      </c>
      <c r="F57" s="7">
        <f>'[1]Lafarge Cement'!F18</f>
        <v>46098</v>
      </c>
      <c r="G57" s="7">
        <f>'[1]Lafarge Cement'!G18</f>
        <v>45963</v>
      </c>
      <c r="H57" s="7">
        <f>'[1]Lafarge Cement'!H18</f>
        <v>41902</v>
      </c>
      <c r="I57" s="7">
        <f>'[1]Lafarge Cement'!I18</f>
        <v>52389</v>
      </c>
      <c r="J57" s="7">
        <f>'[1]Lafarge Cement'!J18</f>
        <v>48314</v>
      </c>
      <c r="K57" s="7">
        <f>'[1]Lafarge Cement'!K18</f>
        <v>51287</v>
      </c>
      <c r="L57" s="7">
        <f>'[1]Lafarge Cement'!L18</f>
        <v>51287</v>
      </c>
      <c r="M57" s="7">
        <f>'[1]Lafarge Cement'!M18</f>
        <v>47165</v>
      </c>
      <c r="N57" s="7">
        <f>'[1]Lafarge Cement'!N18</f>
        <v>37020</v>
      </c>
      <c r="O57" s="28">
        <f>'[1]Lafarge Cement'!O18</f>
        <v>551265</v>
      </c>
      <c r="Q57" s="9"/>
      <c r="R57" s="9"/>
    </row>
    <row r="58" spans="1:18" x14ac:dyDescent="0.2">
      <c r="A58" s="27"/>
      <c r="B58" s="6" t="s">
        <v>37</v>
      </c>
      <c r="C58" s="7">
        <f>'[1]Lafarge Cement'!C32</f>
        <v>23262</v>
      </c>
      <c r="D58" s="7">
        <f>'[1]Lafarge Cement'!D32</f>
        <v>21465</v>
      </c>
      <c r="E58" s="7">
        <f>'[1]Lafarge Cement'!E32</f>
        <v>22524</v>
      </c>
      <c r="F58" s="7">
        <f>'[1]Lafarge Cement'!F32</f>
        <v>22568</v>
      </c>
      <c r="G58" s="7">
        <f>'[1]Lafarge Cement'!G32</f>
        <v>17486</v>
      </c>
      <c r="H58" s="7">
        <f>'[1]Lafarge Cement'!H32</f>
        <v>15552</v>
      </c>
      <c r="I58" s="7">
        <f>'[1]Lafarge Cement'!I32</f>
        <v>20649</v>
      </c>
      <c r="J58" s="7">
        <f>'[1]Lafarge Cement'!J32</f>
        <v>18845</v>
      </c>
      <c r="K58" s="7">
        <f>'[1]Lafarge Cement'!K32</f>
        <v>25430</v>
      </c>
      <c r="L58" s="7">
        <f>'[1]Lafarge Cement'!L32</f>
        <v>25066</v>
      </c>
      <c r="M58" s="7">
        <f>'[1]Lafarge Cement'!M32</f>
        <v>23606</v>
      </c>
      <c r="N58" s="7">
        <f>'[1]Lafarge Cement'!N32</f>
        <v>36486</v>
      </c>
      <c r="O58" s="28">
        <f>'[1]Lafarge Cement'!O32</f>
        <v>272939</v>
      </c>
      <c r="Q58" s="9"/>
      <c r="R58" s="9"/>
    </row>
    <row r="59" spans="1:18" x14ac:dyDescent="0.2">
      <c r="A59" s="27"/>
      <c r="B59" s="6" t="s">
        <v>38</v>
      </c>
      <c r="C59" s="7">
        <f>'[1]Lafarge Cement'!C43</f>
        <v>80477</v>
      </c>
      <c r="D59" s="7">
        <f>'[1]Lafarge Cement'!D43</f>
        <v>55179</v>
      </c>
      <c r="E59" s="7">
        <f>'[1]Lafarge Cement'!E43</f>
        <v>61435</v>
      </c>
      <c r="F59" s="7">
        <f>'[1]Lafarge Cement'!F43</f>
        <v>68666</v>
      </c>
      <c r="G59" s="7">
        <f>'[1]Lafarge Cement'!G43</f>
        <v>63449</v>
      </c>
      <c r="H59" s="7">
        <f>'[1]Lafarge Cement'!H43</f>
        <v>57454</v>
      </c>
      <c r="I59" s="7">
        <f>'[1]Lafarge Cement'!I43</f>
        <v>73038</v>
      </c>
      <c r="J59" s="7">
        <f>'[1]Lafarge Cement'!J43</f>
        <v>67159</v>
      </c>
      <c r="K59" s="7">
        <f>'[1]Lafarge Cement'!K43</f>
        <v>76717</v>
      </c>
      <c r="L59" s="7">
        <f>'[1]Lafarge Cement'!L43</f>
        <v>76353</v>
      </c>
      <c r="M59" s="7">
        <f>'[1]Lafarge Cement'!M43</f>
        <v>70771</v>
      </c>
      <c r="N59" s="7">
        <f>'[1]Lafarge Cement'!N43</f>
        <v>73506</v>
      </c>
      <c r="O59" s="28">
        <f>'[1]Lafarge Cement'!O43</f>
        <v>824204</v>
      </c>
      <c r="Q59" s="9"/>
      <c r="R59" s="9"/>
    </row>
    <row r="60" spans="1:18" x14ac:dyDescent="0.2">
      <c r="A60" s="27"/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28"/>
      <c r="Q60" s="9"/>
      <c r="R60" s="9"/>
    </row>
    <row r="61" spans="1:18" x14ac:dyDescent="0.2">
      <c r="A61" s="27" t="s">
        <v>39</v>
      </c>
      <c r="B61" s="6" t="s">
        <v>40</v>
      </c>
      <c r="C61" s="7">
        <f>[1]Dangote!D11</f>
        <v>49978</v>
      </c>
      <c r="D61" s="7">
        <f>[1]Dangote!E11</f>
        <v>52801</v>
      </c>
      <c r="E61" s="7">
        <f>[1]Dangote!F11</f>
        <v>58287</v>
      </c>
      <c r="F61" s="7">
        <f>[1]Dangote!G11</f>
        <v>69696</v>
      </c>
      <c r="G61" s="7">
        <f>[1]Dangote!H11</f>
        <v>59332</v>
      </c>
      <c r="H61" s="7">
        <f>[1]Dangote!I11</f>
        <v>65370</v>
      </c>
      <c r="I61" s="7">
        <f>[1]Dangote!J11</f>
        <v>61807</v>
      </c>
      <c r="J61" s="7">
        <f>[1]Dangote!K11</f>
        <v>68802</v>
      </c>
      <c r="K61" s="7">
        <f>[1]Dangote!L11</f>
        <v>73981</v>
      </c>
      <c r="L61" s="7">
        <f>[1]Dangote!M11</f>
        <v>82522</v>
      </c>
      <c r="M61" s="7">
        <f>[1]Dangote!N11</f>
        <v>74579</v>
      </c>
      <c r="N61" s="7">
        <f>[1]Dangote!O11</f>
        <v>53465</v>
      </c>
      <c r="O61" s="28">
        <f>SUM(C61:N61)</f>
        <v>770620</v>
      </c>
      <c r="Q61" s="9"/>
      <c r="R61" s="9"/>
    </row>
    <row r="62" spans="1:18" ht="15" x14ac:dyDescent="0.25">
      <c r="A62" s="37"/>
      <c r="B62" s="56" t="s">
        <v>41</v>
      </c>
      <c r="C62" s="57">
        <f t="shared" ref="C62:N62" si="0">C55+C59+C61</f>
        <v>152322.22</v>
      </c>
      <c r="D62" s="57">
        <f t="shared" si="0"/>
        <v>128152.6</v>
      </c>
      <c r="E62" s="57">
        <f t="shared" si="0"/>
        <v>140799.56</v>
      </c>
      <c r="F62" s="57">
        <f t="shared" si="0"/>
        <v>169683.02000000002</v>
      </c>
      <c r="G62" s="57">
        <f t="shared" si="0"/>
        <v>154761.9</v>
      </c>
      <c r="H62" s="57">
        <f t="shared" si="0"/>
        <v>158375.06</v>
      </c>
      <c r="I62" s="57">
        <f t="shared" si="0"/>
        <v>172563.98</v>
      </c>
      <c r="J62" s="57">
        <f t="shared" si="0"/>
        <v>177453.22</v>
      </c>
      <c r="K62" s="57">
        <f t="shared" si="0"/>
        <v>186814.48</v>
      </c>
      <c r="L62" s="57">
        <f t="shared" si="0"/>
        <v>158875</v>
      </c>
      <c r="M62" s="57">
        <f t="shared" si="0"/>
        <v>145350</v>
      </c>
      <c r="N62" s="57">
        <f t="shared" si="0"/>
        <v>126971</v>
      </c>
      <c r="O62" s="58">
        <f>SUM(C62:N62)</f>
        <v>1872122.04</v>
      </c>
      <c r="Q62" s="9"/>
      <c r="R62" s="9"/>
    </row>
    <row r="63" spans="1:18" ht="15" x14ac:dyDescent="0.25"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Q63" s="9"/>
      <c r="R63" s="9"/>
    </row>
    <row r="64" spans="1:18" ht="15" x14ac:dyDescent="0.25">
      <c r="A64" s="54" t="s">
        <v>42</v>
      </c>
      <c r="B64" s="24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6"/>
      <c r="Q64" s="9"/>
      <c r="R64" s="9"/>
    </row>
    <row r="65" spans="1:18" x14ac:dyDescent="0.2">
      <c r="A65" s="27" t="s">
        <v>43</v>
      </c>
      <c r="B65" s="6" t="s">
        <v>44</v>
      </c>
      <c r="C65" s="7">
        <f>'[1]Ndola Lime'!B18</f>
        <v>0</v>
      </c>
      <c r="D65" s="7">
        <f>'[1]Ndola Lime'!C18</f>
        <v>0</v>
      </c>
      <c r="E65" s="7">
        <f>'[1]Ndola Lime'!D18</f>
        <v>0</v>
      </c>
      <c r="F65" s="7">
        <f>'[1]Ndola Lime'!E18</f>
        <v>0</v>
      </c>
      <c r="G65" s="7">
        <f>'[1]Ndola Lime'!F18</f>
        <v>0</v>
      </c>
      <c r="H65" s="7">
        <f>'[1]Ndola Lime'!G18</f>
        <v>0</v>
      </c>
      <c r="I65" s="7">
        <f>'[1]Ndola Lime'!H18</f>
        <v>0</v>
      </c>
      <c r="J65" s="7">
        <f>'[1]Ndola Lime'!I18</f>
        <v>0</v>
      </c>
      <c r="K65" s="7">
        <f>'[1]Ndola Lime'!J18</f>
        <v>0</v>
      </c>
      <c r="L65" s="7">
        <f>'[1]Ndola Lime'!K18</f>
        <v>0</v>
      </c>
      <c r="M65" s="7">
        <f>'[1]Ndola Lime'!L18</f>
        <v>0</v>
      </c>
      <c r="N65" s="7">
        <f>'[1]Ndola Lime'!M18</f>
        <v>0</v>
      </c>
      <c r="O65" s="28">
        <f>'[1]Ndola Lime'!N18</f>
        <v>0</v>
      </c>
      <c r="Q65" s="9"/>
      <c r="R65" s="9"/>
    </row>
    <row r="66" spans="1:18" x14ac:dyDescent="0.2">
      <c r="A66" s="27"/>
      <c r="B66" s="6" t="s">
        <v>45</v>
      </c>
      <c r="C66" s="7">
        <f>'[1]Ndola Lime'!B19</f>
        <v>0</v>
      </c>
      <c r="D66" s="7">
        <f>'[1]Ndola Lime'!C19</f>
        <v>0</v>
      </c>
      <c r="E66" s="7">
        <f>'[1]Ndola Lime'!D19</f>
        <v>0</v>
      </c>
      <c r="F66" s="7">
        <f>'[1]Ndola Lime'!E19</f>
        <v>0</v>
      </c>
      <c r="G66" s="7">
        <f>'[1]Ndola Lime'!F19</f>
        <v>0</v>
      </c>
      <c r="H66" s="7">
        <f>'[1]Ndola Lime'!G19</f>
        <v>0</v>
      </c>
      <c r="I66" s="7">
        <f>'[1]Ndola Lime'!H19</f>
        <v>0</v>
      </c>
      <c r="J66" s="7">
        <f>'[1]Ndola Lime'!I19</f>
        <v>0</v>
      </c>
      <c r="K66" s="7">
        <f>'[1]Ndola Lime'!J19</f>
        <v>0</v>
      </c>
      <c r="L66" s="7">
        <f>'[1]Ndola Lime'!K19</f>
        <v>0</v>
      </c>
      <c r="M66" s="7">
        <f>'[1]Ndola Lime'!L19</f>
        <v>0</v>
      </c>
      <c r="N66" s="7">
        <f>'[1]Ndola Lime'!M19</f>
        <v>0</v>
      </c>
      <c r="O66" s="28">
        <f>'[1]Ndola Lime'!N19</f>
        <v>0</v>
      </c>
      <c r="Q66" s="9"/>
      <c r="R66" s="9"/>
    </row>
    <row r="67" spans="1:18" x14ac:dyDescent="0.2">
      <c r="A67" s="27"/>
      <c r="B67" s="6" t="s">
        <v>46</v>
      </c>
      <c r="C67" s="7">
        <f>'[1]Ndola Lime'!B20</f>
        <v>0</v>
      </c>
      <c r="D67" s="7">
        <f>'[1]Ndola Lime'!C20</f>
        <v>0</v>
      </c>
      <c r="E67" s="7">
        <f>'[1]Ndola Lime'!D20</f>
        <v>0</v>
      </c>
      <c r="F67" s="7">
        <f>'[1]Ndola Lime'!E20</f>
        <v>0</v>
      </c>
      <c r="G67" s="7">
        <f>'[1]Ndola Lime'!F20</f>
        <v>0</v>
      </c>
      <c r="H67" s="7">
        <f>'[1]Ndola Lime'!G20</f>
        <v>0</v>
      </c>
      <c r="I67" s="7">
        <f>'[1]Ndola Lime'!H20</f>
        <v>0</v>
      </c>
      <c r="J67" s="7">
        <f>'[1]Ndola Lime'!I20</f>
        <v>0</v>
      </c>
      <c r="K67" s="7">
        <f>'[1]Ndola Lime'!J20</f>
        <v>0</v>
      </c>
      <c r="L67" s="7">
        <f>'[1]Ndola Lime'!K20</f>
        <v>0</v>
      </c>
      <c r="M67" s="7">
        <f>'[1]Ndola Lime'!L20</f>
        <v>0</v>
      </c>
      <c r="N67" s="7">
        <f>'[1]Ndola Lime'!M20</f>
        <v>0</v>
      </c>
      <c r="O67" s="28">
        <f>'[1]Ndola Lime'!N20</f>
        <v>0</v>
      </c>
      <c r="Q67" s="9"/>
      <c r="R67" s="9"/>
    </row>
    <row r="68" spans="1:18" x14ac:dyDescent="0.2">
      <c r="A68" s="37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2"/>
      <c r="Q68" s="9"/>
      <c r="R68" s="9"/>
    </row>
    <row r="69" spans="1:18" x14ac:dyDescent="0.2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Q69" s="9"/>
      <c r="R69" s="9"/>
    </row>
    <row r="70" spans="1:18" ht="15" x14ac:dyDescent="0.25">
      <c r="A70" s="61" t="s">
        <v>47</v>
      </c>
      <c r="B70" s="5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6"/>
      <c r="Q70" s="9"/>
      <c r="R70" s="9"/>
    </row>
    <row r="71" spans="1:18" x14ac:dyDescent="0.2">
      <c r="A71" s="27" t="s">
        <v>48</v>
      </c>
      <c r="B71" s="6" t="s">
        <v>49</v>
      </c>
      <c r="C71" s="7">
        <f>'[1]Kagem Mining Limited'!B13</f>
        <v>461993</v>
      </c>
      <c r="D71" s="7">
        <f>'[1]Kagem Mining Limited'!C13</f>
        <v>598234</v>
      </c>
      <c r="E71" s="7">
        <f>'[1]Kagem Mining Limited'!D13</f>
        <v>700139</v>
      </c>
      <c r="F71" s="7">
        <f>'[1]Kagem Mining Limited'!E13</f>
        <v>498636</v>
      </c>
      <c r="G71" s="7">
        <f>'[1]Kagem Mining Limited'!F13</f>
        <v>380446</v>
      </c>
      <c r="H71" s="7">
        <f>'[1]Kagem Mining Limited'!G13</f>
        <v>0</v>
      </c>
      <c r="I71" s="7">
        <f>'[1]Kagem Mining Limited'!H13</f>
        <v>250304</v>
      </c>
      <c r="J71" s="7">
        <f>'[1]Kagem Mining Limited'!I13</f>
        <v>247121</v>
      </c>
      <c r="K71" s="7">
        <f>'[1]Kagem Mining Limited'!J13</f>
        <v>0</v>
      </c>
      <c r="L71" s="7">
        <f>'[1]Kagem Mining Limited'!K13</f>
        <v>371832</v>
      </c>
      <c r="M71" s="7">
        <f>'[1]Kagem Mining Limited'!L13</f>
        <v>397486</v>
      </c>
      <c r="N71" s="7">
        <f>'[1]Kagem Mining Limited'!M13</f>
        <v>268455</v>
      </c>
      <c r="O71" s="28">
        <f>'[1]Kagem Mining Limited'!N13</f>
        <v>4174646</v>
      </c>
      <c r="Q71" s="9"/>
      <c r="R71" s="9"/>
    </row>
    <row r="72" spans="1:18" x14ac:dyDescent="0.2">
      <c r="A72" s="27" t="s">
        <v>48</v>
      </c>
      <c r="B72" s="6" t="s">
        <v>50</v>
      </c>
      <c r="C72" s="7">
        <f>'[1]Kagem Mining Limited'!B14</f>
        <v>461.99299999999999</v>
      </c>
      <c r="D72" s="7">
        <f>'[1]Kagem Mining Limited'!C14</f>
        <v>598.23400000000004</v>
      </c>
      <c r="E72" s="7">
        <f>'[1]Kagem Mining Limited'!D14</f>
        <v>700.13900000000001</v>
      </c>
      <c r="F72" s="7">
        <f>'[1]Kagem Mining Limited'!E14</f>
        <v>498.63600000000002</v>
      </c>
      <c r="G72" s="7">
        <f>'[1]Kagem Mining Limited'!F14</f>
        <v>380.44600000000003</v>
      </c>
      <c r="H72" s="7">
        <f>'[1]Kagem Mining Limited'!G14</f>
        <v>0</v>
      </c>
      <c r="I72" s="7">
        <f>'[1]Kagem Mining Limited'!H14</f>
        <v>250.304</v>
      </c>
      <c r="J72" s="7">
        <f>'[1]Kagem Mining Limited'!I14</f>
        <v>247.12100000000001</v>
      </c>
      <c r="K72" s="7">
        <f>'[1]Kagem Mining Limited'!J14</f>
        <v>0</v>
      </c>
      <c r="L72" s="7">
        <f>'[1]Kagem Mining Limited'!K14</f>
        <v>371.83199999999999</v>
      </c>
      <c r="M72" s="7">
        <f>'[1]Kagem Mining Limited'!L14</f>
        <v>397.48599999999999</v>
      </c>
      <c r="N72" s="7">
        <f>'[1]Kagem Mining Limited'!M14</f>
        <v>268.45499999999998</v>
      </c>
      <c r="O72" s="28">
        <f>'[1]Kagem Mining Limited'!N14</f>
        <v>4174.6459999999997</v>
      </c>
      <c r="Q72" s="9"/>
      <c r="R72" s="9"/>
    </row>
    <row r="73" spans="1:18" x14ac:dyDescent="0.2">
      <c r="A73" s="27" t="s">
        <v>51</v>
      </c>
      <c r="B73" s="6" t="s">
        <v>50</v>
      </c>
      <c r="C73" s="7">
        <f>'[1]Grizzly Mining'!B96</f>
        <v>3417.4849999999997</v>
      </c>
      <c r="D73" s="7">
        <f>'[1]Grizzly Mining'!C96</f>
        <v>499.8</v>
      </c>
      <c r="E73" s="7">
        <f>'[1]Grizzly Mining'!D96</f>
        <v>897.14</v>
      </c>
      <c r="F73" s="7">
        <f>'[1]Grizzly Mining'!E96</f>
        <v>5003.9139999999998</v>
      </c>
      <c r="G73" s="7">
        <f>'[1]Grizzly Mining'!F96</f>
        <v>4030.5260000000003</v>
      </c>
      <c r="H73" s="7">
        <f>'[1]Grizzly Mining'!G96</f>
        <v>5084</v>
      </c>
      <c r="I73" s="7">
        <f>'[1]Grizzly Mining'!H96</f>
        <v>867.2</v>
      </c>
      <c r="J73" s="7">
        <f>'[1]Grizzly Mining'!I96</f>
        <v>11722.36</v>
      </c>
      <c r="K73" s="7">
        <f>'[1]Grizzly Mining'!J96</f>
        <v>6922.9000000000005</v>
      </c>
      <c r="L73" s="7">
        <f>'[1]Grizzly Mining'!K96</f>
        <v>9874</v>
      </c>
      <c r="M73" s="7">
        <f>'[1]Grizzly Mining'!L96</f>
        <v>0</v>
      </c>
      <c r="N73" s="7">
        <f>'[1]Grizzly Mining'!M96</f>
        <v>19384.68</v>
      </c>
      <c r="O73" s="28">
        <f>'[1]Grizzly Mining'!N96</f>
        <v>67704.005000000005</v>
      </c>
      <c r="Q73" s="9"/>
      <c r="R73" s="9"/>
    </row>
    <row r="74" spans="1:18" ht="15" x14ac:dyDescent="0.25">
      <c r="A74" s="37"/>
      <c r="B74" s="62" t="s">
        <v>52</v>
      </c>
      <c r="C74" s="63">
        <f>SUM(C72:C73)</f>
        <v>3879.4779999999996</v>
      </c>
      <c r="D74" s="63">
        <f>SUM(D72:D73)</f>
        <v>1098.0340000000001</v>
      </c>
      <c r="E74" s="63">
        <f t="shared" ref="E74:N74" si="1">SUM(E72:E73)</f>
        <v>1597.279</v>
      </c>
      <c r="F74" s="63">
        <f t="shared" si="1"/>
        <v>5502.55</v>
      </c>
      <c r="G74" s="63">
        <f t="shared" si="1"/>
        <v>4410.9720000000007</v>
      </c>
      <c r="H74" s="63">
        <f t="shared" si="1"/>
        <v>5084</v>
      </c>
      <c r="I74" s="63">
        <f t="shared" si="1"/>
        <v>1117.5040000000001</v>
      </c>
      <c r="J74" s="63">
        <f t="shared" si="1"/>
        <v>11969.481</v>
      </c>
      <c r="K74" s="63">
        <f t="shared" si="1"/>
        <v>6922.9000000000005</v>
      </c>
      <c r="L74" s="63">
        <f t="shared" si="1"/>
        <v>10245.832</v>
      </c>
      <c r="M74" s="63">
        <f t="shared" si="1"/>
        <v>397.48599999999999</v>
      </c>
      <c r="N74" s="63">
        <f t="shared" si="1"/>
        <v>19653.135000000002</v>
      </c>
      <c r="O74" s="64">
        <f>SUM(C74:N74)</f>
        <v>71878.651000000013</v>
      </c>
      <c r="Q74" s="9"/>
      <c r="R7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workbookViewId="0">
      <selection activeCell="A19" sqref="A19"/>
    </sheetView>
  </sheetViews>
  <sheetFormatPr defaultRowHeight="14.25" x14ac:dyDescent="0.2"/>
  <cols>
    <col min="1" max="1" width="52.85546875" style="2" customWidth="1"/>
    <col min="2" max="14" width="14" style="2" customWidth="1"/>
    <col min="15" max="15" width="12.7109375" style="2" customWidth="1"/>
    <col min="16" max="16" width="16" style="2" customWidth="1"/>
    <col min="17" max="17" width="11.5703125" style="2" customWidth="1"/>
    <col min="18" max="18" width="11.7109375" style="2" bestFit="1" customWidth="1"/>
    <col min="19" max="20" width="9.140625" style="2"/>
    <col min="21" max="22" width="11.7109375" style="2" bestFit="1" customWidth="1"/>
    <col min="23" max="256" width="9.140625" style="2"/>
    <col min="257" max="257" width="52.85546875" style="2" customWidth="1"/>
    <col min="258" max="258" width="54.140625" style="2" customWidth="1"/>
    <col min="259" max="259" width="14.28515625" style="2" bestFit="1" customWidth="1"/>
    <col min="260" max="268" width="11.7109375" style="2" bestFit="1" customWidth="1"/>
    <col min="269" max="269" width="11.42578125" style="2" customWidth="1"/>
    <col min="270" max="270" width="11.7109375" style="2" bestFit="1" customWidth="1"/>
    <col min="271" max="271" width="12.7109375" style="2" customWidth="1"/>
    <col min="272" max="272" width="16" style="2" customWidth="1"/>
    <col min="273" max="273" width="11.5703125" style="2" customWidth="1"/>
    <col min="274" max="274" width="11.7109375" style="2" bestFit="1" customWidth="1"/>
    <col min="275" max="276" width="9.140625" style="2"/>
    <col min="277" max="278" width="11.7109375" style="2" bestFit="1" customWidth="1"/>
    <col min="279" max="512" width="9.140625" style="2"/>
    <col min="513" max="513" width="52.85546875" style="2" customWidth="1"/>
    <col min="514" max="514" width="54.140625" style="2" customWidth="1"/>
    <col min="515" max="515" width="14.28515625" style="2" bestFit="1" customWidth="1"/>
    <col min="516" max="524" width="11.7109375" style="2" bestFit="1" customWidth="1"/>
    <col min="525" max="525" width="11.42578125" style="2" customWidth="1"/>
    <col min="526" max="526" width="11.7109375" style="2" bestFit="1" customWidth="1"/>
    <col min="527" max="527" width="12.7109375" style="2" customWidth="1"/>
    <col min="528" max="528" width="16" style="2" customWidth="1"/>
    <col min="529" max="529" width="11.5703125" style="2" customWidth="1"/>
    <col min="530" max="530" width="11.7109375" style="2" bestFit="1" customWidth="1"/>
    <col min="531" max="532" width="9.140625" style="2"/>
    <col min="533" max="534" width="11.7109375" style="2" bestFit="1" customWidth="1"/>
    <col min="535" max="768" width="9.140625" style="2"/>
    <col min="769" max="769" width="52.85546875" style="2" customWidth="1"/>
    <col min="770" max="770" width="54.140625" style="2" customWidth="1"/>
    <col min="771" max="771" width="14.28515625" style="2" bestFit="1" customWidth="1"/>
    <col min="772" max="780" width="11.7109375" style="2" bestFit="1" customWidth="1"/>
    <col min="781" max="781" width="11.42578125" style="2" customWidth="1"/>
    <col min="782" max="782" width="11.7109375" style="2" bestFit="1" customWidth="1"/>
    <col min="783" max="783" width="12.7109375" style="2" customWidth="1"/>
    <col min="784" max="784" width="16" style="2" customWidth="1"/>
    <col min="785" max="785" width="11.5703125" style="2" customWidth="1"/>
    <col min="786" max="786" width="11.7109375" style="2" bestFit="1" customWidth="1"/>
    <col min="787" max="788" width="9.140625" style="2"/>
    <col min="789" max="790" width="11.7109375" style="2" bestFit="1" customWidth="1"/>
    <col min="791" max="1024" width="9.140625" style="2"/>
    <col min="1025" max="1025" width="52.85546875" style="2" customWidth="1"/>
    <col min="1026" max="1026" width="54.140625" style="2" customWidth="1"/>
    <col min="1027" max="1027" width="14.28515625" style="2" bestFit="1" customWidth="1"/>
    <col min="1028" max="1036" width="11.7109375" style="2" bestFit="1" customWidth="1"/>
    <col min="1037" max="1037" width="11.42578125" style="2" customWidth="1"/>
    <col min="1038" max="1038" width="11.7109375" style="2" bestFit="1" customWidth="1"/>
    <col min="1039" max="1039" width="12.7109375" style="2" customWidth="1"/>
    <col min="1040" max="1040" width="16" style="2" customWidth="1"/>
    <col min="1041" max="1041" width="11.5703125" style="2" customWidth="1"/>
    <col min="1042" max="1042" width="11.7109375" style="2" bestFit="1" customWidth="1"/>
    <col min="1043" max="1044" width="9.140625" style="2"/>
    <col min="1045" max="1046" width="11.7109375" style="2" bestFit="1" customWidth="1"/>
    <col min="1047" max="1280" width="9.140625" style="2"/>
    <col min="1281" max="1281" width="52.85546875" style="2" customWidth="1"/>
    <col min="1282" max="1282" width="54.140625" style="2" customWidth="1"/>
    <col min="1283" max="1283" width="14.28515625" style="2" bestFit="1" customWidth="1"/>
    <col min="1284" max="1292" width="11.7109375" style="2" bestFit="1" customWidth="1"/>
    <col min="1293" max="1293" width="11.42578125" style="2" customWidth="1"/>
    <col min="1294" max="1294" width="11.7109375" style="2" bestFit="1" customWidth="1"/>
    <col min="1295" max="1295" width="12.7109375" style="2" customWidth="1"/>
    <col min="1296" max="1296" width="16" style="2" customWidth="1"/>
    <col min="1297" max="1297" width="11.5703125" style="2" customWidth="1"/>
    <col min="1298" max="1298" width="11.7109375" style="2" bestFit="1" customWidth="1"/>
    <col min="1299" max="1300" width="9.140625" style="2"/>
    <col min="1301" max="1302" width="11.7109375" style="2" bestFit="1" customWidth="1"/>
    <col min="1303" max="1536" width="9.140625" style="2"/>
    <col min="1537" max="1537" width="52.85546875" style="2" customWidth="1"/>
    <col min="1538" max="1538" width="54.140625" style="2" customWidth="1"/>
    <col min="1539" max="1539" width="14.28515625" style="2" bestFit="1" customWidth="1"/>
    <col min="1540" max="1548" width="11.7109375" style="2" bestFit="1" customWidth="1"/>
    <col min="1549" max="1549" width="11.42578125" style="2" customWidth="1"/>
    <col min="1550" max="1550" width="11.7109375" style="2" bestFit="1" customWidth="1"/>
    <col min="1551" max="1551" width="12.7109375" style="2" customWidth="1"/>
    <col min="1552" max="1552" width="16" style="2" customWidth="1"/>
    <col min="1553" max="1553" width="11.5703125" style="2" customWidth="1"/>
    <col min="1554" max="1554" width="11.7109375" style="2" bestFit="1" customWidth="1"/>
    <col min="1555" max="1556" width="9.140625" style="2"/>
    <col min="1557" max="1558" width="11.7109375" style="2" bestFit="1" customWidth="1"/>
    <col min="1559" max="1792" width="9.140625" style="2"/>
    <col min="1793" max="1793" width="52.85546875" style="2" customWidth="1"/>
    <col min="1794" max="1794" width="54.140625" style="2" customWidth="1"/>
    <col min="1795" max="1795" width="14.28515625" style="2" bestFit="1" customWidth="1"/>
    <col min="1796" max="1804" width="11.7109375" style="2" bestFit="1" customWidth="1"/>
    <col min="1805" max="1805" width="11.42578125" style="2" customWidth="1"/>
    <col min="1806" max="1806" width="11.7109375" style="2" bestFit="1" customWidth="1"/>
    <col min="1807" max="1807" width="12.7109375" style="2" customWidth="1"/>
    <col min="1808" max="1808" width="16" style="2" customWidth="1"/>
    <col min="1809" max="1809" width="11.5703125" style="2" customWidth="1"/>
    <col min="1810" max="1810" width="11.7109375" style="2" bestFit="1" customWidth="1"/>
    <col min="1811" max="1812" width="9.140625" style="2"/>
    <col min="1813" max="1814" width="11.7109375" style="2" bestFit="1" customWidth="1"/>
    <col min="1815" max="2048" width="9.140625" style="2"/>
    <col min="2049" max="2049" width="52.85546875" style="2" customWidth="1"/>
    <col min="2050" max="2050" width="54.140625" style="2" customWidth="1"/>
    <col min="2051" max="2051" width="14.28515625" style="2" bestFit="1" customWidth="1"/>
    <col min="2052" max="2060" width="11.7109375" style="2" bestFit="1" customWidth="1"/>
    <col min="2061" max="2061" width="11.42578125" style="2" customWidth="1"/>
    <col min="2062" max="2062" width="11.7109375" style="2" bestFit="1" customWidth="1"/>
    <col min="2063" max="2063" width="12.7109375" style="2" customWidth="1"/>
    <col min="2064" max="2064" width="16" style="2" customWidth="1"/>
    <col min="2065" max="2065" width="11.5703125" style="2" customWidth="1"/>
    <col min="2066" max="2066" width="11.7109375" style="2" bestFit="1" customWidth="1"/>
    <col min="2067" max="2068" width="9.140625" style="2"/>
    <col min="2069" max="2070" width="11.7109375" style="2" bestFit="1" customWidth="1"/>
    <col min="2071" max="2304" width="9.140625" style="2"/>
    <col min="2305" max="2305" width="52.85546875" style="2" customWidth="1"/>
    <col min="2306" max="2306" width="54.140625" style="2" customWidth="1"/>
    <col min="2307" max="2307" width="14.28515625" style="2" bestFit="1" customWidth="1"/>
    <col min="2308" max="2316" width="11.7109375" style="2" bestFit="1" customWidth="1"/>
    <col min="2317" max="2317" width="11.42578125" style="2" customWidth="1"/>
    <col min="2318" max="2318" width="11.7109375" style="2" bestFit="1" customWidth="1"/>
    <col min="2319" max="2319" width="12.7109375" style="2" customWidth="1"/>
    <col min="2320" max="2320" width="16" style="2" customWidth="1"/>
    <col min="2321" max="2321" width="11.5703125" style="2" customWidth="1"/>
    <col min="2322" max="2322" width="11.7109375" style="2" bestFit="1" customWidth="1"/>
    <col min="2323" max="2324" width="9.140625" style="2"/>
    <col min="2325" max="2326" width="11.7109375" style="2" bestFit="1" customWidth="1"/>
    <col min="2327" max="2560" width="9.140625" style="2"/>
    <col min="2561" max="2561" width="52.85546875" style="2" customWidth="1"/>
    <col min="2562" max="2562" width="54.140625" style="2" customWidth="1"/>
    <col min="2563" max="2563" width="14.28515625" style="2" bestFit="1" customWidth="1"/>
    <col min="2564" max="2572" width="11.7109375" style="2" bestFit="1" customWidth="1"/>
    <col min="2573" max="2573" width="11.42578125" style="2" customWidth="1"/>
    <col min="2574" max="2574" width="11.7109375" style="2" bestFit="1" customWidth="1"/>
    <col min="2575" max="2575" width="12.7109375" style="2" customWidth="1"/>
    <col min="2576" max="2576" width="16" style="2" customWidth="1"/>
    <col min="2577" max="2577" width="11.5703125" style="2" customWidth="1"/>
    <col min="2578" max="2578" width="11.7109375" style="2" bestFit="1" customWidth="1"/>
    <col min="2579" max="2580" width="9.140625" style="2"/>
    <col min="2581" max="2582" width="11.7109375" style="2" bestFit="1" customWidth="1"/>
    <col min="2583" max="2816" width="9.140625" style="2"/>
    <col min="2817" max="2817" width="52.85546875" style="2" customWidth="1"/>
    <col min="2818" max="2818" width="54.140625" style="2" customWidth="1"/>
    <col min="2819" max="2819" width="14.28515625" style="2" bestFit="1" customWidth="1"/>
    <col min="2820" max="2828" width="11.7109375" style="2" bestFit="1" customWidth="1"/>
    <col min="2829" max="2829" width="11.42578125" style="2" customWidth="1"/>
    <col min="2830" max="2830" width="11.7109375" style="2" bestFit="1" customWidth="1"/>
    <col min="2831" max="2831" width="12.7109375" style="2" customWidth="1"/>
    <col min="2832" max="2832" width="16" style="2" customWidth="1"/>
    <col min="2833" max="2833" width="11.5703125" style="2" customWidth="1"/>
    <col min="2834" max="2834" width="11.7109375" style="2" bestFit="1" customWidth="1"/>
    <col min="2835" max="2836" width="9.140625" style="2"/>
    <col min="2837" max="2838" width="11.7109375" style="2" bestFit="1" customWidth="1"/>
    <col min="2839" max="3072" width="9.140625" style="2"/>
    <col min="3073" max="3073" width="52.85546875" style="2" customWidth="1"/>
    <col min="3074" max="3074" width="54.140625" style="2" customWidth="1"/>
    <col min="3075" max="3075" width="14.28515625" style="2" bestFit="1" customWidth="1"/>
    <col min="3076" max="3084" width="11.7109375" style="2" bestFit="1" customWidth="1"/>
    <col min="3085" max="3085" width="11.42578125" style="2" customWidth="1"/>
    <col min="3086" max="3086" width="11.7109375" style="2" bestFit="1" customWidth="1"/>
    <col min="3087" max="3087" width="12.7109375" style="2" customWidth="1"/>
    <col min="3088" max="3088" width="16" style="2" customWidth="1"/>
    <col min="3089" max="3089" width="11.5703125" style="2" customWidth="1"/>
    <col min="3090" max="3090" width="11.7109375" style="2" bestFit="1" customWidth="1"/>
    <col min="3091" max="3092" width="9.140625" style="2"/>
    <col min="3093" max="3094" width="11.7109375" style="2" bestFit="1" customWidth="1"/>
    <col min="3095" max="3328" width="9.140625" style="2"/>
    <col min="3329" max="3329" width="52.85546875" style="2" customWidth="1"/>
    <col min="3330" max="3330" width="54.140625" style="2" customWidth="1"/>
    <col min="3331" max="3331" width="14.28515625" style="2" bestFit="1" customWidth="1"/>
    <col min="3332" max="3340" width="11.7109375" style="2" bestFit="1" customWidth="1"/>
    <col min="3341" max="3341" width="11.42578125" style="2" customWidth="1"/>
    <col min="3342" max="3342" width="11.7109375" style="2" bestFit="1" customWidth="1"/>
    <col min="3343" max="3343" width="12.7109375" style="2" customWidth="1"/>
    <col min="3344" max="3344" width="16" style="2" customWidth="1"/>
    <col min="3345" max="3345" width="11.5703125" style="2" customWidth="1"/>
    <col min="3346" max="3346" width="11.7109375" style="2" bestFit="1" customWidth="1"/>
    <col min="3347" max="3348" width="9.140625" style="2"/>
    <col min="3349" max="3350" width="11.7109375" style="2" bestFit="1" customWidth="1"/>
    <col min="3351" max="3584" width="9.140625" style="2"/>
    <col min="3585" max="3585" width="52.85546875" style="2" customWidth="1"/>
    <col min="3586" max="3586" width="54.140625" style="2" customWidth="1"/>
    <col min="3587" max="3587" width="14.28515625" style="2" bestFit="1" customWidth="1"/>
    <col min="3588" max="3596" width="11.7109375" style="2" bestFit="1" customWidth="1"/>
    <col min="3597" max="3597" width="11.42578125" style="2" customWidth="1"/>
    <col min="3598" max="3598" width="11.7109375" style="2" bestFit="1" customWidth="1"/>
    <col min="3599" max="3599" width="12.7109375" style="2" customWidth="1"/>
    <col min="3600" max="3600" width="16" style="2" customWidth="1"/>
    <col min="3601" max="3601" width="11.5703125" style="2" customWidth="1"/>
    <col min="3602" max="3602" width="11.7109375" style="2" bestFit="1" customWidth="1"/>
    <col min="3603" max="3604" width="9.140625" style="2"/>
    <col min="3605" max="3606" width="11.7109375" style="2" bestFit="1" customWidth="1"/>
    <col min="3607" max="3840" width="9.140625" style="2"/>
    <col min="3841" max="3841" width="52.85546875" style="2" customWidth="1"/>
    <col min="3842" max="3842" width="54.140625" style="2" customWidth="1"/>
    <col min="3843" max="3843" width="14.28515625" style="2" bestFit="1" customWidth="1"/>
    <col min="3844" max="3852" width="11.7109375" style="2" bestFit="1" customWidth="1"/>
    <col min="3853" max="3853" width="11.42578125" style="2" customWidth="1"/>
    <col min="3854" max="3854" width="11.7109375" style="2" bestFit="1" customWidth="1"/>
    <col min="3855" max="3855" width="12.7109375" style="2" customWidth="1"/>
    <col min="3856" max="3856" width="16" style="2" customWidth="1"/>
    <col min="3857" max="3857" width="11.5703125" style="2" customWidth="1"/>
    <col min="3858" max="3858" width="11.7109375" style="2" bestFit="1" customWidth="1"/>
    <col min="3859" max="3860" width="9.140625" style="2"/>
    <col min="3861" max="3862" width="11.7109375" style="2" bestFit="1" customWidth="1"/>
    <col min="3863" max="4096" width="9.140625" style="2"/>
    <col min="4097" max="4097" width="52.85546875" style="2" customWidth="1"/>
    <col min="4098" max="4098" width="54.140625" style="2" customWidth="1"/>
    <col min="4099" max="4099" width="14.28515625" style="2" bestFit="1" customWidth="1"/>
    <col min="4100" max="4108" width="11.7109375" style="2" bestFit="1" customWidth="1"/>
    <col min="4109" max="4109" width="11.42578125" style="2" customWidth="1"/>
    <col min="4110" max="4110" width="11.7109375" style="2" bestFit="1" customWidth="1"/>
    <col min="4111" max="4111" width="12.7109375" style="2" customWidth="1"/>
    <col min="4112" max="4112" width="16" style="2" customWidth="1"/>
    <col min="4113" max="4113" width="11.5703125" style="2" customWidth="1"/>
    <col min="4114" max="4114" width="11.7109375" style="2" bestFit="1" customWidth="1"/>
    <col min="4115" max="4116" width="9.140625" style="2"/>
    <col min="4117" max="4118" width="11.7109375" style="2" bestFit="1" customWidth="1"/>
    <col min="4119" max="4352" width="9.140625" style="2"/>
    <col min="4353" max="4353" width="52.85546875" style="2" customWidth="1"/>
    <col min="4354" max="4354" width="54.140625" style="2" customWidth="1"/>
    <col min="4355" max="4355" width="14.28515625" style="2" bestFit="1" customWidth="1"/>
    <col min="4356" max="4364" width="11.7109375" style="2" bestFit="1" customWidth="1"/>
    <col min="4365" max="4365" width="11.42578125" style="2" customWidth="1"/>
    <col min="4366" max="4366" width="11.7109375" style="2" bestFit="1" customWidth="1"/>
    <col min="4367" max="4367" width="12.7109375" style="2" customWidth="1"/>
    <col min="4368" max="4368" width="16" style="2" customWidth="1"/>
    <col min="4369" max="4369" width="11.5703125" style="2" customWidth="1"/>
    <col min="4370" max="4370" width="11.7109375" style="2" bestFit="1" customWidth="1"/>
    <col min="4371" max="4372" width="9.140625" style="2"/>
    <col min="4373" max="4374" width="11.7109375" style="2" bestFit="1" customWidth="1"/>
    <col min="4375" max="4608" width="9.140625" style="2"/>
    <col min="4609" max="4609" width="52.85546875" style="2" customWidth="1"/>
    <col min="4610" max="4610" width="54.140625" style="2" customWidth="1"/>
    <col min="4611" max="4611" width="14.28515625" style="2" bestFit="1" customWidth="1"/>
    <col min="4612" max="4620" width="11.7109375" style="2" bestFit="1" customWidth="1"/>
    <col min="4621" max="4621" width="11.42578125" style="2" customWidth="1"/>
    <col min="4622" max="4622" width="11.7109375" style="2" bestFit="1" customWidth="1"/>
    <col min="4623" max="4623" width="12.7109375" style="2" customWidth="1"/>
    <col min="4624" max="4624" width="16" style="2" customWidth="1"/>
    <col min="4625" max="4625" width="11.5703125" style="2" customWidth="1"/>
    <col min="4626" max="4626" width="11.7109375" style="2" bestFit="1" customWidth="1"/>
    <col min="4627" max="4628" width="9.140625" style="2"/>
    <col min="4629" max="4630" width="11.7109375" style="2" bestFit="1" customWidth="1"/>
    <col min="4631" max="4864" width="9.140625" style="2"/>
    <col min="4865" max="4865" width="52.85546875" style="2" customWidth="1"/>
    <col min="4866" max="4866" width="54.140625" style="2" customWidth="1"/>
    <col min="4867" max="4867" width="14.28515625" style="2" bestFit="1" customWidth="1"/>
    <col min="4868" max="4876" width="11.7109375" style="2" bestFit="1" customWidth="1"/>
    <col min="4877" max="4877" width="11.42578125" style="2" customWidth="1"/>
    <col min="4878" max="4878" width="11.7109375" style="2" bestFit="1" customWidth="1"/>
    <col min="4879" max="4879" width="12.7109375" style="2" customWidth="1"/>
    <col min="4880" max="4880" width="16" style="2" customWidth="1"/>
    <col min="4881" max="4881" width="11.5703125" style="2" customWidth="1"/>
    <col min="4882" max="4882" width="11.7109375" style="2" bestFit="1" customWidth="1"/>
    <col min="4883" max="4884" width="9.140625" style="2"/>
    <col min="4885" max="4886" width="11.7109375" style="2" bestFit="1" customWidth="1"/>
    <col min="4887" max="5120" width="9.140625" style="2"/>
    <col min="5121" max="5121" width="52.85546875" style="2" customWidth="1"/>
    <col min="5122" max="5122" width="54.140625" style="2" customWidth="1"/>
    <col min="5123" max="5123" width="14.28515625" style="2" bestFit="1" customWidth="1"/>
    <col min="5124" max="5132" width="11.7109375" style="2" bestFit="1" customWidth="1"/>
    <col min="5133" max="5133" width="11.42578125" style="2" customWidth="1"/>
    <col min="5134" max="5134" width="11.7109375" style="2" bestFit="1" customWidth="1"/>
    <col min="5135" max="5135" width="12.7109375" style="2" customWidth="1"/>
    <col min="5136" max="5136" width="16" style="2" customWidth="1"/>
    <col min="5137" max="5137" width="11.5703125" style="2" customWidth="1"/>
    <col min="5138" max="5138" width="11.7109375" style="2" bestFit="1" customWidth="1"/>
    <col min="5139" max="5140" width="9.140625" style="2"/>
    <col min="5141" max="5142" width="11.7109375" style="2" bestFit="1" customWidth="1"/>
    <col min="5143" max="5376" width="9.140625" style="2"/>
    <col min="5377" max="5377" width="52.85546875" style="2" customWidth="1"/>
    <col min="5378" max="5378" width="54.140625" style="2" customWidth="1"/>
    <col min="5379" max="5379" width="14.28515625" style="2" bestFit="1" customWidth="1"/>
    <col min="5380" max="5388" width="11.7109375" style="2" bestFit="1" customWidth="1"/>
    <col min="5389" max="5389" width="11.42578125" style="2" customWidth="1"/>
    <col min="5390" max="5390" width="11.7109375" style="2" bestFit="1" customWidth="1"/>
    <col min="5391" max="5391" width="12.7109375" style="2" customWidth="1"/>
    <col min="5392" max="5392" width="16" style="2" customWidth="1"/>
    <col min="5393" max="5393" width="11.5703125" style="2" customWidth="1"/>
    <col min="5394" max="5394" width="11.7109375" style="2" bestFit="1" customWidth="1"/>
    <col min="5395" max="5396" width="9.140625" style="2"/>
    <col min="5397" max="5398" width="11.7109375" style="2" bestFit="1" customWidth="1"/>
    <col min="5399" max="5632" width="9.140625" style="2"/>
    <col min="5633" max="5633" width="52.85546875" style="2" customWidth="1"/>
    <col min="5634" max="5634" width="54.140625" style="2" customWidth="1"/>
    <col min="5635" max="5635" width="14.28515625" style="2" bestFit="1" customWidth="1"/>
    <col min="5636" max="5644" width="11.7109375" style="2" bestFit="1" customWidth="1"/>
    <col min="5645" max="5645" width="11.42578125" style="2" customWidth="1"/>
    <col min="5646" max="5646" width="11.7109375" style="2" bestFit="1" customWidth="1"/>
    <col min="5647" max="5647" width="12.7109375" style="2" customWidth="1"/>
    <col min="5648" max="5648" width="16" style="2" customWidth="1"/>
    <col min="5649" max="5649" width="11.5703125" style="2" customWidth="1"/>
    <col min="5650" max="5650" width="11.7109375" style="2" bestFit="1" customWidth="1"/>
    <col min="5651" max="5652" width="9.140625" style="2"/>
    <col min="5653" max="5654" width="11.7109375" style="2" bestFit="1" customWidth="1"/>
    <col min="5655" max="5888" width="9.140625" style="2"/>
    <col min="5889" max="5889" width="52.85546875" style="2" customWidth="1"/>
    <col min="5890" max="5890" width="54.140625" style="2" customWidth="1"/>
    <col min="5891" max="5891" width="14.28515625" style="2" bestFit="1" customWidth="1"/>
    <col min="5892" max="5900" width="11.7109375" style="2" bestFit="1" customWidth="1"/>
    <col min="5901" max="5901" width="11.42578125" style="2" customWidth="1"/>
    <col min="5902" max="5902" width="11.7109375" style="2" bestFit="1" customWidth="1"/>
    <col min="5903" max="5903" width="12.7109375" style="2" customWidth="1"/>
    <col min="5904" max="5904" width="16" style="2" customWidth="1"/>
    <col min="5905" max="5905" width="11.5703125" style="2" customWidth="1"/>
    <col min="5906" max="5906" width="11.7109375" style="2" bestFit="1" customWidth="1"/>
    <col min="5907" max="5908" width="9.140625" style="2"/>
    <col min="5909" max="5910" width="11.7109375" style="2" bestFit="1" customWidth="1"/>
    <col min="5911" max="6144" width="9.140625" style="2"/>
    <col min="6145" max="6145" width="52.85546875" style="2" customWidth="1"/>
    <col min="6146" max="6146" width="54.140625" style="2" customWidth="1"/>
    <col min="6147" max="6147" width="14.28515625" style="2" bestFit="1" customWidth="1"/>
    <col min="6148" max="6156" width="11.7109375" style="2" bestFit="1" customWidth="1"/>
    <col min="6157" max="6157" width="11.42578125" style="2" customWidth="1"/>
    <col min="6158" max="6158" width="11.7109375" style="2" bestFit="1" customWidth="1"/>
    <col min="6159" max="6159" width="12.7109375" style="2" customWidth="1"/>
    <col min="6160" max="6160" width="16" style="2" customWidth="1"/>
    <col min="6161" max="6161" width="11.5703125" style="2" customWidth="1"/>
    <col min="6162" max="6162" width="11.7109375" style="2" bestFit="1" customWidth="1"/>
    <col min="6163" max="6164" width="9.140625" style="2"/>
    <col min="6165" max="6166" width="11.7109375" style="2" bestFit="1" customWidth="1"/>
    <col min="6167" max="6400" width="9.140625" style="2"/>
    <col min="6401" max="6401" width="52.85546875" style="2" customWidth="1"/>
    <col min="6402" max="6402" width="54.140625" style="2" customWidth="1"/>
    <col min="6403" max="6403" width="14.28515625" style="2" bestFit="1" customWidth="1"/>
    <col min="6404" max="6412" width="11.7109375" style="2" bestFit="1" customWidth="1"/>
    <col min="6413" max="6413" width="11.42578125" style="2" customWidth="1"/>
    <col min="6414" max="6414" width="11.7109375" style="2" bestFit="1" customWidth="1"/>
    <col min="6415" max="6415" width="12.7109375" style="2" customWidth="1"/>
    <col min="6416" max="6416" width="16" style="2" customWidth="1"/>
    <col min="6417" max="6417" width="11.5703125" style="2" customWidth="1"/>
    <col min="6418" max="6418" width="11.7109375" style="2" bestFit="1" customWidth="1"/>
    <col min="6419" max="6420" width="9.140625" style="2"/>
    <col min="6421" max="6422" width="11.7109375" style="2" bestFit="1" customWidth="1"/>
    <col min="6423" max="6656" width="9.140625" style="2"/>
    <col min="6657" max="6657" width="52.85546875" style="2" customWidth="1"/>
    <col min="6658" max="6658" width="54.140625" style="2" customWidth="1"/>
    <col min="6659" max="6659" width="14.28515625" style="2" bestFit="1" customWidth="1"/>
    <col min="6660" max="6668" width="11.7109375" style="2" bestFit="1" customWidth="1"/>
    <col min="6669" max="6669" width="11.42578125" style="2" customWidth="1"/>
    <col min="6670" max="6670" width="11.7109375" style="2" bestFit="1" customWidth="1"/>
    <col min="6671" max="6671" width="12.7109375" style="2" customWidth="1"/>
    <col min="6672" max="6672" width="16" style="2" customWidth="1"/>
    <col min="6673" max="6673" width="11.5703125" style="2" customWidth="1"/>
    <col min="6674" max="6674" width="11.7109375" style="2" bestFit="1" customWidth="1"/>
    <col min="6675" max="6676" width="9.140625" style="2"/>
    <col min="6677" max="6678" width="11.7109375" style="2" bestFit="1" customWidth="1"/>
    <col min="6679" max="6912" width="9.140625" style="2"/>
    <col min="6913" max="6913" width="52.85546875" style="2" customWidth="1"/>
    <col min="6914" max="6914" width="54.140625" style="2" customWidth="1"/>
    <col min="6915" max="6915" width="14.28515625" style="2" bestFit="1" customWidth="1"/>
    <col min="6916" max="6924" width="11.7109375" style="2" bestFit="1" customWidth="1"/>
    <col min="6925" max="6925" width="11.42578125" style="2" customWidth="1"/>
    <col min="6926" max="6926" width="11.7109375" style="2" bestFit="1" customWidth="1"/>
    <col min="6927" max="6927" width="12.7109375" style="2" customWidth="1"/>
    <col min="6928" max="6928" width="16" style="2" customWidth="1"/>
    <col min="6929" max="6929" width="11.5703125" style="2" customWidth="1"/>
    <col min="6930" max="6930" width="11.7109375" style="2" bestFit="1" customWidth="1"/>
    <col min="6931" max="6932" width="9.140625" style="2"/>
    <col min="6933" max="6934" width="11.7109375" style="2" bestFit="1" customWidth="1"/>
    <col min="6935" max="7168" width="9.140625" style="2"/>
    <col min="7169" max="7169" width="52.85546875" style="2" customWidth="1"/>
    <col min="7170" max="7170" width="54.140625" style="2" customWidth="1"/>
    <col min="7171" max="7171" width="14.28515625" style="2" bestFit="1" customWidth="1"/>
    <col min="7172" max="7180" width="11.7109375" style="2" bestFit="1" customWidth="1"/>
    <col min="7181" max="7181" width="11.42578125" style="2" customWidth="1"/>
    <col min="7182" max="7182" width="11.7109375" style="2" bestFit="1" customWidth="1"/>
    <col min="7183" max="7183" width="12.7109375" style="2" customWidth="1"/>
    <col min="7184" max="7184" width="16" style="2" customWidth="1"/>
    <col min="7185" max="7185" width="11.5703125" style="2" customWidth="1"/>
    <col min="7186" max="7186" width="11.7109375" style="2" bestFit="1" customWidth="1"/>
    <col min="7187" max="7188" width="9.140625" style="2"/>
    <col min="7189" max="7190" width="11.7109375" style="2" bestFit="1" customWidth="1"/>
    <col min="7191" max="7424" width="9.140625" style="2"/>
    <col min="7425" max="7425" width="52.85546875" style="2" customWidth="1"/>
    <col min="7426" max="7426" width="54.140625" style="2" customWidth="1"/>
    <col min="7427" max="7427" width="14.28515625" style="2" bestFit="1" customWidth="1"/>
    <col min="7428" max="7436" width="11.7109375" style="2" bestFit="1" customWidth="1"/>
    <col min="7437" max="7437" width="11.42578125" style="2" customWidth="1"/>
    <col min="7438" max="7438" width="11.7109375" style="2" bestFit="1" customWidth="1"/>
    <col min="7439" max="7439" width="12.7109375" style="2" customWidth="1"/>
    <col min="7440" max="7440" width="16" style="2" customWidth="1"/>
    <col min="7441" max="7441" width="11.5703125" style="2" customWidth="1"/>
    <col min="7442" max="7442" width="11.7109375" style="2" bestFit="1" customWidth="1"/>
    <col min="7443" max="7444" width="9.140625" style="2"/>
    <col min="7445" max="7446" width="11.7109375" style="2" bestFit="1" customWidth="1"/>
    <col min="7447" max="7680" width="9.140625" style="2"/>
    <col min="7681" max="7681" width="52.85546875" style="2" customWidth="1"/>
    <col min="7682" max="7682" width="54.140625" style="2" customWidth="1"/>
    <col min="7683" max="7683" width="14.28515625" style="2" bestFit="1" customWidth="1"/>
    <col min="7684" max="7692" width="11.7109375" style="2" bestFit="1" customWidth="1"/>
    <col min="7693" max="7693" width="11.42578125" style="2" customWidth="1"/>
    <col min="7694" max="7694" width="11.7109375" style="2" bestFit="1" customWidth="1"/>
    <col min="7695" max="7695" width="12.7109375" style="2" customWidth="1"/>
    <col min="7696" max="7696" width="16" style="2" customWidth="1"/>
    <col min="7697" max="7697" width="11.5703125" style="2" customWidth="1"/>
    <col min="7698" max="7698" width="11.7109375" style="2" bestFit="1" customWidth="1"/>
    <col min="7699" max="7700" width="9.140625" style="2"/>
    <col min="7701" max="7702" width="11.7109375" style="2" bestFit="1" customWidth="1"/>
    <col min="7703" max="7936" width="9.140625" style="2"/>
    <col min="7937" max="7937" width="52.85546875" style="2" customWidth="1"/>
    <col min="7938" max="7938" width="54.140625" style="2" customWidth="1"/>
    <col min="7939" max="7939" width="14.28515625" style="2" bestFit="1" customWidth="1"/>
    <col min="7940" max="7948" width="11.7109375" style="2" bestFit="1" customWidth="1"/>
    <col min="7949" max="7949" width="11.42578125" style="2" customWidth="1"/>
    <col min="7950" max="7950" width="11.7109375" style="2" bestFit="1" customWidth="1"/>
    <col min="7951" max="7951" width="12.7109375" style="2" customWidth="1"/>
    <col min="7952" max="7952" width="16" style="2" customWidth="1"/>
    <col min="7953" max="7953" width="11.5703125" style="2" customWidth="1"/>
    <col min="7954" max="7954" width="11.7109375" style="2" bestFit="1" customWidth="1"/>
    <col min="7955" max="7956" width="9.140625" style="2"/>
    <col min="7957" max="7958" width="11.7109375" style="2" bestFit="1" customWidth="1"/>
    <col min="7959" max="8192" width="9.140625" style="2"/>
    <col min="8193" max="8193" width="52.85546875" style="2" customWidth="1"/>
    <col min="8194" max="8194" width="54.140625" style="2" customWidth="1"/>
    <col min="8195" max="8195" width="14.28515625" style="2" bestFit="1" customWidth="1"/>
    <col min="8196" max="8204" width="11.7109375" style="2" bestFit="1" customWidth="1"/>
    <col min="8205" max="8205" width="11.42578125" style="2" customWidth="1"/>
    <col min="8206" max="8206" width="11.7109375" style="2" bestFit="1" customWidth="1"/>
    <col min="8207" max="8207" width="12.7109375" style="2" customWidth="1"/>
    <col min="8208" max="8208" width="16" style="2" customWidth="1"/>
    <col min="8209" max="8209" width="11.5703125" style="2" customWidth="1"/>
    <col min="8210" max="8210" width="11.7109375" style="2" bestFit="1" customWidth="1"/>
    <col min="8211" max="8212" width="9.140625" style="2"/>
    <col min="8213" max="8214" width="11.7109375" style="2" bestFit="1" customWidth="1"/>
    <col min="8215" max="8448" width="9.140625" style="2"/>
    <col min="8449" max="8449" width="52.85546875" style="2" customWidth="1"/>
    <col min="8450" max="8450" width="54.140625" style="2" customWidth="1"/>
    <col min="8451" max="8451" width="14.28515625" style="2" bestFit="1" customWidth="1"/>
    <col min="8452" max="8460" width="11.7109375" style="2" bestFit="1" customWidth="1"/>
    <col min="8461" max="8461" width="11.42578125" style="2" customWidth="1"/>
    <col min="8462" max="8462" width="11.7109375" style="2" bestFit="1" customWidth="1"/>
    <col min="8463" max="8463" width="12.7109375" style="2" customWidth="1"/>
    <col min="8464" max="8464" width="16" style="2" customWidth="1"/>
    <col min="8465" max="8465" width="11.5703125" style="2" customWidth="1"/>
    <col min="8466" max="8466" width="11.7109375" style="2" bestFit="1" customWidth="1"/>
    <col min="8467" max="8468" width="9.140625" style="2"/>
    <col min="8469" max="8470" width="11.7109375" style="2" bestFit="1" customWidth="1"/>
    <col min="8471" max="8704" width="9.140625" style="2"/>
    <col min="8705" max="8705" width="52.85546875" style="2" customWidth="1"/>
    <col min="8706" max="8706" width="54.140625" style="2" customWidth="1"/>
    <col min="8707" max="8707" width="14.28515625" style="2" bestFit="1" customWidth="1"/>
    <col min="8708" max="8716" width="11.7109375" style="2" bestFit="1" customWidth="1"/>
    <col min="8717" max="8717" width="11.42578125" style="2" customWidth="1"/>
    <col min="8718" max="8718" width="11.7109375" style="2" bestFit="1" customWidth="1"/>
    <col min="8719" max="8719" width="12.7109375" style="2" customWidth="1"/>
    <col min="8720" max="8720" width="16" style="2" customWidth="1"/>
    <col min="8721" max="8721" width="11.5703125" style="2" customWidth="1"/>
    <col min="8722" max="8722" width="11.7109375" style="2" bestFit="1" customWidth="1"/>
    <col min="8723" max="8724" width="9.140625" style="2"/>
    <col min="8725" max="8726" width="11.7109375" style="2" bestFit="1" customWidth="1"/>
    <col min="8727" max="8960" width="9.140625" style="2"/>
    <col min="8961" max="8961" width="52.85546875" style="2" customWidth="1"/>
    <col min="8962" max="8962" width="54.140625" style="2" customWidth="1"/>
    <col min="8963" max="8963" width="14.28515625" style="2" bestFit="1" customWidth="1"/>
    <col min="8964" max="8972" width="11.7109375" style="2" bestFit="1" customWidth="1"/>
    <col min="8973" max="8973" width="11.42578125" style="2" customWidth="1"/>
    <col min="8974" max="8974" width="11.7109375" style="2" bestFit="1" customWidth="1"/>
    <col min="8975" max="8975" width="12.7109375" style="2" customWidth="1"/>
    <col min="8976" max="8976" width="16" style="2" customWidth="1"/>
    <col min="8977" max="8977" width="11.5703125" style="2" customWidth="1"/>
    <col min="8978" max="8978" width="11.7109375" style="2" bestFit="1" customWidth="1"/>
    <col min="8979" max="8980" width="9.140625" style="2"/>
    <col min="8981" max="8982" width="11.7109375" style="2" bestFit="1" customWidth="1"/>
    <col min="8983" max="9216" width="9.140625" style="2"/>
    <col min="9217" max="9217" width="52.85546875" style="2" customWidth="1"/>
    <col min="9218" max="9218" width="54.140625" style="2" customWidth="1"/>
    <col min="9219" max="9219" width="14.28515625" style="2" bestFit="1" customWidth="1"/>
    <col min="9220" max="9228" width="11.7109375" style="2" bestFit="1" customWidth="1"/>
    <col min="9229" max="9229" width="11.42578125" style="2" customWidth="1"/>
    <col min="9230" max="9230" width="11.7109375" style="2" bestFit="1" customWidth="1"/>
    <col min="9231" max="9231" width="12.7109375" style="2" customWidth="1"/>
    <col min="9232" max="9232" width="16" style="2" customWidth="1"/>
    <col min="9233" max="9233" width="11.5703125" style="2" customWidth="1"/>
    <col min="9234" max="9234" width="11.7109375" style="2" bestFit="1" customWidth="1"/>
    <col min="9235" max="9236" width="9.140625" style="2"/>
    <col min="9237" max="9238" width="11.7109375" style="2" bestFit="1" customWidth="1"/>
    <col min="9239" max="9472" width="9.140625" style="2"/>
    <col min="9473" max="9473" width="52.85546875" style="2" customWidth="1"/>
    <col min="9474" max="9474" width="54.140625" style="2" customWidth="1"/>
    <col min="9475" max="9475" width="14.28515625" style="2" bestFit="1" customWidth="1"/>
    <col min="9476" max="9484" width="11.7109375" style="2" bestFit="1" customWidth="1"/>
    <col min="9485" max="9485" width="11.42578125" style="2" customWidth="1"/>
    <col min="9486" max="9486" width="11.7109375" style="2" bestFit="1" customWidth="1"/>
    <col min="9487" max="9487" width="12.7109375" style="2" customWidth="1"/>
    <col min="9488" max="9488" width="16" style="2" customWidth="1"/>
    <col min="9489" max="9489" width="11.5703125" style="2" customWidth="1"/>
    <col min="9490" max="9490" width="11.7109375" style="2" bestFit="1" customWidth="1"/>
    <col min="9491" max="9492" width="9.140625" style="2"/>
    <col min="9493" max="9494" width="11.7109375" style="2" bestFit="1" customWidth="1"/>
    <col min="9495" max="9728" width="9.140625" style="2"/>
    <col min="9729" max="9729" width="52.85546875" style="2" customWidth="1"/>
    <col min="9730" max="9730" width="54.140625" style="2" customWidth="1"/>
    <col min="9731" max="9731" width="14.28515625" style="2" bestFit="1" customWidth="1"/>
    <col min="9732" max="9740" width="11.7109375" style="2" bestFit="1" customWidth="1"/>
    <col min="9741" max="9741" width="11.42578125" style="2" customWidth="1"/>
    <col min="9742" max="9742" width="11.7109375" style="2" bestFit="1" customWidth="1"/>
    <col min="9743" max="9743" width="12.7109375" style="2" customWidth="1"/>
    <col min="9744" max="9744" width="16" style="2" customWidth="1"/>
    <col min="9745" max="9745" width="11.5703125" style="2" customWidth="1"/>
    <col min="9746" max="9746" width="11.7109375" style="2" bestFit="1" customWidth="1"/>
    <col min="9747" max="9748" width="9.140625" style="2"/>
    <col min="9749" max="9750" width="11.7109375" style="2" bestFit="1" customWidth="1"/>
    <col min="9751" max="9984" width="9.140625" style="2"/>
    <col min="9985" max="9985" width="52.85546875" style="2" customWidth="1"/>
    <col min="9986" max="9986" width="54.140625" style="2" customWidth="1"/>
    <col min="9987" max="9987" width="14.28515625" style="2" bestFit="1" customWidth="1"/>
    <col min="9988" max="9996" width="11.7109375" style="2" bestFit="1" customWidth="1"/>
    <col min="9997" max="9997" width="11.42578125" style="2" customWidth="1"/>
    <col min="9998" max="9998" width="11.7109375" style="2" bestFit="1" customWidth="1"/>
    <col min="9999" max="9999" width="12.7109375" style="2" customWidth="1"/>
    <col min="10000" max="10000" width="16" style="2" customWidth="1"/>
    <col min="10001" max="10001" width="11.5703125" style="2" customWidth="1"/>
    <col min="10002" max="10002" width="11.7109375" style="2" bestFit="1" customWidth="1"/>
    <col min="10003" max="10004" width="9.140625" style="2"/>
    <col min="10005" max="10006" width="11.7109375" style="2" bestFit="1" customWidth="1"/>
    <col min="10007" max="10240" width="9.140625" style="2"/>
    <col min="10241" max="10241" width="52.85546875" style="2" customWidth="1"/>
    <col min="10242" max="10242" width="54.140625" style="2" customWidth="1"/>
    <col min="10243" max="10243" width="14.28515625" style="2" bestFit="1" customWidth="1"/>
    <col min="10244" max="10252" width="11.7109375" style="2" bestFit="1" customWidth="1"/>
    <col min="10253" max="10253" width="11.42578125" style="2" customWidth="1"/>
    <col min="10254" max="10254" width="11.7109375" style="2" bestFit="1" customWidth="1"/>
    <col min="10255" max="10255" width="12.7109375" style="2" customWidth="1"/>
    <col min="10256" max="10256" width="16" style="2" customWidth="1"/>
    <col min="10257" max="10257" width="11.5703125" style="2" customWidth="1"/>
    <col min="10258" max="10258" width="11.7109375" style="2" bestFit="1" customWidth="1"/>
    <col min="10259" max="10260" width="9.140625" style="2"/>
    <col min="10261" max="10262" width="11.7109375" style="2" bestFit="1" customWidth="1"/>
    <col min="10263" max="10496" width="9.140625" style="2"/>
    <col min="10497" max="10497" width="52.85546875" style="2" customWidth="1"/>
    <col min="10498" max="10498" width="54.140625" style="2" customWidth="1"/>
    <col min="10499" max="10499" width="14.28515625" style="2" bestFit="1" customWidth="1"/>
    <col min="10500" max="10508" width="11.7109375" style="2" bestFit="1" customWidth="1"/>
    <col min="10509" max="10509" width="11.42578125" style="2" customWidth="1"/>
    <col min="10510" max="10510" width="11.7109375" style="2" bestFit="1" customWidth="1"/>
    <col min="10511" max="10511" width="12.7109375" style="2" customWidth="1"/>
    <col min="10512" max="10512" width="16" style="2" customWidth="1"/>
    <col min="10513" max="10513" width="11.5703125" style="2" customWidth="1"/>
    <col min="10514" max="10514" width="11.7109375" style="2" bestFit="1" customWidth="1"/>
    <col min="10515" max="10516" width="9.140625" style="2"/>
    <col min="10517" max="10518" width="11.7109375" style="2" bestFit="1" customWidth="1"/>
    <col min="10519" max="10752" width="9.140625" style="2"/>
    <col min="10753" max="10753" width="52.85546875" style="2" customWidth="1"/>
    <col min="10754" max="10754" width="54.140625" style="2" customWidth="1"/>
    <col min="10755" max="10755" width="14.28515625" style="2" bestFit="1" customWidth="1"/>
    <col min="10756" max="10764" width="11.7109375" style="2" bestFit="1" customWidth="1"/>
    <col min="10765" max="10765" width="11.42578125" style="2" customWidth="1"/>
    <col min="10766" max="10766" width="11.7109375" style="2" bestFit="1" customWidth="1"/>
    <col min="10767" max="10767" width="12.7109375" style="2" customWidth="1"/>
    <col min="10768" max="10768" width="16" style="2" customWidth="1"/>
    <col min="10769" max="10769" width="11.5703125" style="2" customWidth="1"/>
    <col min="10770" max="10770" width="11.7109375" style="2" bestFit="1" customWidth="1"/>
    <col min="10771" max="10772" width="9.140625" style="2"/>
    <col min="10773" max="10774" width="11.7109375" style="2" bestFit="1" customWidth="1"/>
    <col min="10775" max="11008" width="9.140625" style="2"/>
    <col min="11009" max="11009" width="52.85546875" style="2" customWidth="1"/>
    <col min="11010" max="11010" width="54.140625" style="2" customWidth="1"/>
    <col min="11011" max="11011" width="14.28515625" style="2" bestFit="1" customWidth="1"/>
    <col min="11012" max="11020" width="11.7109375" style="2" bestFit="1" customWidth="1"/>
    <col min="11021" max="11021" width="11.42578125" style="2" customWidth="1"/>
    <col min="11022" max="11022" width="11.7109375" style="2" bestFit="1" customWidth="1"/>
    <col min="11023" max="11023" width="12.7109375" style="2" customWidth="1"/>
    <col min="11024" max="11024" width="16" style="2" customWidth="1"/>
    <col min="11025" max="11025" width="11.5703125" style="2" customWidth="1"/>
    <col min="11026" max="11026" width="11.7109375" style="2" bestFit="1" customWidth="1"/>
    <col min="11027" max="11028" width="9.140625" style="2"/>
    <col min="11029" max="11030" width="11.7109375" style="2" bestFit="1" customWidth="1"/>
    <col min="11031" max="11264" width="9.140625" style="2"/>
    <col min="11265" max="11265" width="52.85546875" style="2" customWidth="1"/>
    <col min="11266" max="11266" width="54.140625" style="2" customWidth="1"/>
    <col min="11267" max="11267" width="14.28515625" style="2" bestFit="1" customWidth="1"/>
    <col min="11268" max="11276" width="11.7109375" style="2" bestFit="1" customWidth="1"/>
    <col min="11277" max="11277" width="11.42578125" style="2" customWidth="1"/>
    <col min="11278" max="11278" width="11.7109375" style="2" bestFit="1" customWidth="1"/>
    <col min="11279" max="11279" width="12.7109375" style="2" customWidth="1"/>
    <col min="11280" max="11280" width="16" style="2" customWidth="1"/>
    <col min="11281" max="11281" width="11.5703125" style="2" customWidth="1"/>
    <col min="11282" max="11282" width="11.7109375" style="2" bestFit="1" customWidth="1"/>
    <col min="11283" max="11284" width="9.140625" style="2"/>
    <col min="11285" max="11286" width="11.7109375" style="2" bestFit="1" customWidth="1"/>
    <col min="11287" max="11520" width="9.140625" style="2"/>
    <col min="11521" max="11521" width="52.85546875" style="2" customWidth="1"/>
    <col min="11522" max="11522" width="54.140625" style="2" customWidth="1"/>
    <col min="11523" max="11523" width="14.28515625" style="2" bestFit="1" customWidth="1"/>
    <col min="11524" max="11532" width="11.7109375" style="2" bestFit="1" customWidth="1"/>
    <col min="11533" max="11533" width="11.42578125" style="2" customWidth="1"/>
    <col min="11534" max="11534" width="11.7109375" style="2" bestFit="1" customWidth="1"/>
    <col min="11535" max="11535" width="12.7109375" style="2" customWidth="1"/>
    <col min="11536" max="11536" width="16" style="2" customWidth="1"/>
    <col min="11537" max="11537" width="11.5703125" style="2" customWidth="1"/>
    <col min="11538" max="11538" width="11.7109375" style="2" bestFit="1" customWidth="1"/>
    <col min="11539" max="11540" width="9.140625" style="2"/>
    <col min="11541" max="11542" width="11.7109375" style="2" bestFit="1" customWidth="1"/>
    <col min="11543" max="11776" width="9.140625" style="2"/>
    <col min="11777" max="11777" width="52.85546875" style="2" customWidth="1"/>
    <col min="11778" max="11778" width="54.140625" style="2" customWidth="1"/>
    <col min="11779" max="11779" width="14.28515625" style="2" bestFit="1" customWidth="1"/>
    <col min="11780" max="11788" width="11.7109375" style="2" bestFit="1" customWidth="1"/>
    <col min="11789" max="11789" width="11.42578125" style="2" customWidth="1"/>
    <col min="11790" max="11790" width="11.7109375" style="2" bestFit="1" customWidth="1"/>
    <col min="11791" max="11791" width="12.7109375" style="2" customWidth="1"/>
    <col min="11792" max="11792" width="16" style="2" customWidth="1"/>
    <col min="11793" max="11793" width="11.5703125" style="2" customWidth="1"/>
    <col min="11794" max="11794" width="11.7109375" style="2" bestFit="1" customWidth="1"/>
    <col min="11795" max="11796" width="9.140625" style="2"/>
    <col min="11797" max="11798" width="11.7109375" style="2" bestFit="1" customWidth="1"/>
    <col min="11799" max="12032" width="9.140625" style="2"/>
    <col min="12033" max="12033" width="52.85546875" style="2" customWidth="1"/>
    <col min="12034" max="12034" width="54.140625" style="2" customWidth="1"/>
    <col min="12035" max="12035" width="14.28515625" style="2" bestFit="1" customWidth="1"/>
    <col min="12036" max="12044" width="11.7109375" style="2" bestFit="1" customWidth="1"/>
    <col min="12045" max="12045" width="11.42578125" style="2" customWidth="1"/>
    <col min="12046" max="12046" width="11.7109375" style="2" bestFit="1" customWidth="1"/>
    <col min="12047" max="12047" width="12.7109375" style="2" customWidth="1"/>
    <col min="12048" max="12048" width="16" style="2" customWidth="1"/>
    <col min="12049" max="12049" width="11.5703125" style="2" customWidth="1"/>
    <col min="12050" max="12050" width="11.7109375" style="2" bestFit="1" customWidth="1"/>
    <col min="12051" max="12052" width="9.140625" style="2"/>
    <col min="12053" max="12054" width="11.7109375" style="2" bestFit="1" customWidth="1"/>
    <col min="12055" max="12288" width="9.140625" style="2"/>
    <col min="12289" max="12289" width="52.85546875" style="2" customWidth="1"/>
    <col min="12290" max="12290" width="54.140625" style="2" customWidth="1"/>
    <col min="12291" max="12291" width="14.28515625" style="2" bestFit="1" customWidth="1"/>
    <col min="12292" max="12300" width="11.7109375" style="2" bestFit="1" customWidth="1"/>
    <col min="12301" max="12301" width="11.42578125" style="2" customWidth="1"/>
    <col min="12302" max="12302" width="11.7109375" style="2" bestFit="1" customWidth="1"/>
    <col min="12303" max="12303" width="12.7109375" style="2" customWidth="1"/>
    <col min="12304" max="12304" width="16" style="2" customWidth="1"/>
    <col min="12305" max="12305" width="11.5703125" style="2" customWidth="1"/>
    <col min="12306" max="12306" width="11.7109375" style="2" bestFit="1" customWidth="1"/>
    <col min="12307" max="12308" width="9.140625" style="2"/>
    <col min="12309" max="12310" width="11.7109375" style="2" bestFit="1" customWidth="1"/>
    <col min="12311" max="12544" width="9.140625" style="2"/>
    <col min="12545" max="12545" width="52.85546875" style="2" customWidth="1"/>
    <col min="12546" max="12546" width="54.140625" style="2" customWidth="1"/>
    <col min="12547" max="12547" width="14.28515625" style="2" bestFit="1" customWidth="1"/>
    <col min="12548" max="12556" width="11.7109375" style="2" bestFit="1" customWidth="1"/>
    <col min="12557" max="12557" width="11.42578125" style="2" customWidth="1"/>
    <col min="12558" max="12558" width="11.7109375" style="2" bestFit="1" customWidth="1"/>
    <col min="12559" max="12559" width="12.7109375" style="2" customWidth="1"/>
    <col min="12560" max="12560" width="16" style="2" customWidth="1"/>
    <col min="12561" max="12561" width="11.5703125" style="2" customWidth="1"/>
    <col min="12562" max="12562" width="11.7109375" style="2" bestFit="1" customWidth="1"/>
    <col min="12563" max="12564" width="9.140625" style="2"/>
    <col min="12565" max="12566" width="11.7109375" style="2" bestFit="1" customWidth="1"/>
    <col min="12567" max="12800" width="9.140625" style="2"/>
    <col min="12801" max="12801" width="52.85546875" style="2" customWidth="1"/>
    <col min="12802" max="12802" width="54.140625" style="2" customWidth="1"/>
    <col min="12803" max="12803" width="14.28515625" style="2" bestFit="1" customWidth="1"/>
    <col min="12804" max="12812" width="11.7109375" style="2" bestFit="1" customWidth="1"/>
    <col min="12813" max="12813" width="11.42578125" style="2" customWidth="1"/>
    <col min="12814" max="12814" width="11.7109375" style="2" bestFit="1" customWidth="1"/>
    <col min="12815" max="12815" width="12.7109375" style="2" customWidth="1"/>
    <col min="12816" max="12816" width="16" style="2" customWidth="1"/>
    <col min="12817" max="12817" width="11.5703125" style="2" customWidth="1"/>
    <col min="12818" max="12818" width="11.7109375" style="2" bestFit="1" customWidth="1"/>
    <col min="12819" max="12820" width="9.140625" style="2"/>
    <col min="12821" max="12822" width="11.7109375" style="2" bestFit="1" customWidth="1"/>
    <col min="12823" max="13056" width="9.140625" style="2"/>
    <col min="13057" max="13057" width="52.85546875" style="2" customWidth="1"/>
    <col min="13058" max="13058" width="54.140625" style="2" customWidth="1"/>
    <col min="13059" max="13059" width="14.28515625" style="2" bestFit="1" customWidth="1"/>
    <col min="13060" max="13068" width="11.7109375" style="2" bestFit="1" customWidth="1"/>
    <col min="13069" max="13069" width="11.42578125" style="2" customWidth="1"/>
    <col min="13070" max="13070" width="11.7109375" style="2" bestFit="1" customWidth="1"/>
    <col min="13071" max="13071" width="12.7109375" style="2" customWidth="1"/>
    <col min="13072" max="13072" width="16" style="2" customWidth="1"/>
    <col min="13073" max="13073" width="11.5703125" style="2" customWidth="1"/>
    <col min="13074" max="13074" width="11.7109375" style="2" bestFit="1" customWidth="1"/>
    <col min="13075" max="13076" width="9.140625" style="2"/>
    <col min="13077" max="13078" width="11.7109375" style="2" bestFit="1" customWidth="1"/>
    <col min="13079" max="13312" width="9.140625" style="2"/>
    <col min="13313" max="13313" width="52.85546875" style="2" customWidth="1"/>
    <col min="13314" max="13314" width="54.140625" style="2" customWidth="1"/>
    <col min="13315" max="13315" width="14.28515625" style="2" bestFit="1" customWidth="1"/>
    <col min="13316" max="13324" width="11.7109375" style="2" bestFit="1" customWidth="1"/>
    <col min="13325" max="13325" width="11.42578125" style="2" customWidth="1"/>
    <col min="13326" max="13326" width="11.7109375" style="2" bestFit="1" customWidth="1"/>
    <col min="13327" max="13327" width="12.7109375" style="2" customWidth="1"/>
    <col min="13328" max="13328" width="16" style="2" customWidth="1"/>
    <col min="13329" max="13329" width="11.5703125" style="2" customWidth="1"/>
    <col min="13330" max="13330" width="11.7109375" style="2" bestFit="1" customWidth="1"/>
    <col min="13331" max="13332" width="9.140625" style="2"/>
    <col min="13333" max="13334" width="11.7109375" style="2" bestFit="1" customWidth="1"/>
    <col min="13335" max="13568" width="9.140625" style="2"/>
    <col min="13569" max="13569" width="52.85546875" style="2" customWidth="1"/>
    <col min="13570" max="13570" width="54.140625" style="2" customWidth="1"/>
    <col min="13571" max="13571" width="14.28515625" style="2" bestFit="1" customWidth="1"/>
    <col min="13572" max="13580" width="11.7109375" style="2" bestFit="1" customWidth="1"/>
    <col min="13581" max="13581" width="11.42578125" style="2" customWidth="1"/>
    <col min="13582" max="13582" width="11.7109375" style="2" bestFit="1" customWidth="1"/>
    <col min="13583" max="13583" width="12.7109375" style="2" customWidth="1"/>
    <col min="13584" max="13584" width="16" style="2" customWidth="1"/>
    <col min="13585" max="13585" width="11.5703125" style="2" customWidth="1"/>
    <col min="13586" max="13586" width="11.7109375" style="2" bestFit="1" customWidth="1"/>
    <col min="13587" max="13588" width="9.140625" style="2"/>
    <col min="13589" max="13590" width="11.7109375" style="2" bestFit="1" customWidth="1"/>
    <col min="13591" max="13824" width="9.140625" style="2"/>
    <col min="13825" max="13825" width="52.85546875" style="2" customWidth="1"/>
    <col min="13826" max="13826" width="54.140625" style="2" customWidth="1"/>
    <col min="13827" max="13827" width="14.28515625" style="2" bestFit="1" customWidth="1"/>
    <col min="13828" max="13836" width="11.7109375" style="2" bestFit="1" customWidth="1"/>
    <col min="13837" max="13837" width="11.42578125" style="2" customWidth="1"/>
    <col min="13838" max="13838" width="11.7109375" style="2" bestFit="1" customWidth="1"/>
    <col min="13839" max="13839" width="12.7109375" style="2" customWidth="1"/>
    <col min="13840" max="13840" width="16" style="2" customWidth="1"/>
    <col min="13841" max="13841" width="11.5703125" style="2" customWidth="1"/>
    <col min="13842" max="13842" width="11.7109375" style="2" bestFit="1" customWidth="1"/>
    <col min="13843" max="13844" width="9.140625" style="2"/>
    <col min="13845" max="13846" width="11.7109375" style="2" bestFit="1" customWidth="1"/>
    <col min="13847" max="14080" width="9.140625" style="2"/>
    <col min="14081" max="14081" width="52.85546875" style="2" customWidth="1"/>
    <col min="14082" max="14082" width="54.140625" style="2" customWidth="1"/>
    <col min="14083" max="14083" width="14.28515625" style="2" bestFit="1" customWidth="1"/>
    <col min="14084" max="14092" width="11.7109375" style="2" bestFit="1" customWidth="1"/>
    <col min="14093" max="14093" width="11.42578125" style="2" customWidth="1"/>
    <col min="14094" max="14094" width="11.7109375" style="2" bestFit="1" customWidth="1"/>
    <col min="14095" max="14095" width="12.7109375" style="2" customWidth="1"/>
    <col min="14096" max="14096" width="16" style="2" customWidth="1"/>
    <col min="14097" max="14097" width="11.5703125" style="2" customWidth="1"/>
    <col min="14098" max="14098" width="11.7109375" style="2" bestFit="1" customWidth="1"/>
    <col min="14099" max="14100" width="9.140625" style="2"/>
    <col min="14101" max="14102" width="11.7109375" style="2" bestFit="1" customWidth="1"/>
    <col min="14103" max="14336" width="9.140625" style="2"/>
    <col min="14337" max="14337" width="52.85546875" style="2" customWidth="1"/>
    <col min="14338" max="14338" width="54.140625" style="2" customWidth="1"/>
    <col min="14339" max="14339" width="14.28515625" style="2" bestFit="1" customWidth="1"/>
    <col min="14340" max="14348" width="11.7109375" style="2" bestFit="1" customWidth="1"/>
    <col min="14349" max="14349" width="11.42578125" style="2" customWidth="1"/>
    <col min="14350" max="14350" width="11.7109375" style="2" bestFit="1" customWidth="1"/>
    <col min="14351" max="14351" width="12.7109375" style="2" customWidth="1"/>
    <col min="14352" max="14352" width="16" style="2" customWidth="1"/>
    <col min="14353" max="14353" width="11.5703125" style="2" customWidth="1"/>
    <col min="14354" max="14354" width="11.7109375" style="2" bestFit="1" customWidth="1"/>
    <col min="14355" max="14356" width="9.140625" style="2"/>
    <col min="14357" max="14358" width="11.7109375" style="2" bestFit="1" customWidth="1"/>
    <col min="14359" max="14592" width="9.140625" style="2"/>
    <col min="14593" max="14593" width="52.85546875" style="2" customWidth="1"/>
    <col min="14594" max="14594" width="54.140625" style="2" customWidth="1"/>
    <col min="14595" max="14595" width="14.28515625" style="2" bestFit="1" customWidth="1"/>
    <col min="14596" max="14604" width="11.7109375" style="2" bestFit="1" customWidth="1"/>
    <col min="14605" max="14605" width="11.42578125" style="2" customWidth="1"/>
    <col min="14606" max="14606" width="11.7109375" style="2" bestFit="1" customWidth="1"/>
    <col min="14607" max="14607" width="12.7109375" style="2" customWidth="1"/>
    <col min="14608" max="14608" width="16" style="2" customWidth="1"/>
    <col min="14609" max="14609" width="11.5703125" style="2" customWidth="1"/>
    <col min="14610" max="14610" width="11.7109375" style="2" bestFit="1" customWidth="1"/>
    <col min="14611" max="14612" width="9.140625" style="2"/>
    <col min="14613" max="14614" width="11.7109375" style="2" bestFit="1" customWidth="1"/>
    <col min="14615" max="14848" width="9.140625" style="2"/>
    <col min="14849" max="14849" width="52.85546875" style="2" customWidth="1"/>
    <col min="14850" max="14850" width="54.140625" style="2" customWidth="1"/>
    <col min="14851" max="14851" width="14.28515625" style="2" bestFit="1" customWidth="1"/>
    <col min="14852" max="14860" width="11.7109375" style="2" bestFit="1" customWidth="1"/>
    <col min="14861" max="14861" width="11.42578125" style="2" customWidth="1"/>
    <col min="14862" max="14862" width="11.7109375" style="2" bestFit="1" customWidth="1"/>
    <col min="14863" max="14863" width="12.7109375" style="2" customWidth="1"/>
    <col min="14864" max="14864" width="16" style="2" customWidth="1"/>
    <col min="14865" max="14865" width="11.5703125" style="2" customWidth="1"/>
    <col min="14866" max="14866" width="11.7109375" style="2" bestFit="1" customWidth="1"/>
    <col min="14867" max="14868" width="9.140625" style="2"/>
    <col min="14869" max="14870" width="11.7109375" style="2" bestFit="1" customWidth="1"/>
    <col min="14871" max="15104" width="9.140625" style="2"/>
    <col min="15105" max="15105" width="52.85546875" style="2" customWidth="1"/>
    <col min="15106" max="15106" width="54.140625" style="2" customWidth="1"/>
    <col min="15107" max="15107" width="14.28515625" style="2" bestFit="1" customWidth="1"/>
    <col min="15108" max="15116" width="11.7109375" style="2" bestFit="1" customWidth="1"/>
    <col min="15117" max="15117" width="11.42578125" style="2" customWidth="1"/>
    <col min="15118" max="15118" width="11.7109375" style="2" bestFit="1" customWidth="1"/>
    <col min="15119" max="15119" width="12.7109375" style="2" customWidth="1"/>
    <col min="15120" max="15120" width="16" style="2" customWidth="1"/>
    <col min="15121" max="15121" width="11.5703125" style="2" customWidth="1"/>
    <col min="15122" max="15122" width="11.7109375" style="2" bestFit="1" customWidth="1"/>
    <col min="15123" max="15124" width="9.140625" style="2"/>
    <col min="15125" max="15126" width="11.7109375" style="2" bestFit="1" customWidth="1"/>
    <col min="15127" max="15360" width="9.140625" style="2"/>
    <col min="15361" max="15361" width="52.85546875" style="2" customWidth="1"/>
    <col min="15362" max="15362" width="54.140625" style="2" customWidth="1"/>
    <col min="15363" max="15363" width="14.28515625" style="2" bestFit="1" customWidth="1"/>
    <col min="15364" max="15372" width="11.7109375" style="2" bestFit="1" customWidth="1"/>
    <col min="15373" max="15373" width="11.42578125" style="2" customWidth="1"/>
    <col min="15374" max="15374" width="11.7109375" style="2" bestFit="1" customWidth="1"/>
    <col min="15375" max="15375" width="12.7109375" style="2" customWidth="1"/>
    <col min="15376" max="15376" width="16" style="2" customWidth="1"/>
    <col min="15377" max="15377" width="11.5703125" style="2" customWidth="1"/>
    <col min="15378" max="15378" width="11.7109375" style="2" bestFit="1" customWidth="1"/>
    <col min="15379" max="15380" width="9.140625" style="2"/>
    <col min="15381" max="15382" width="11.7109375" style="2" bestFit="1" customWidth="1"/>
    <col min="15383" max="15616" width="9.140625" style="2"/>
    <col min="15617" max="15617" width="52.85546875" style="2" customWidth="1"/>
    <col min="15618" max="15618" width="54.140625" style="2" customWidth="1"/>
    <col min="15619" max="15619" width="14.28515625" style="2" bestFit="1" customWidth="1"/>
    <col min="15620" max="15628" width="11.7109375" style="2" bestFit="1" customWidth="1"/>
    <col min="15629" max="15629" width="11.42578125" style="2" customWidth="1"/>
    <col min="15630" max="15630" width="11.7109375" style="2" bestFit="1" customWidth="1"/>
    <col min="15631" max="15631" width="12.7109375" style="2" customWidth="1"/>
    <col min="15632" max="15632" width="16" style="2" customWidth="1"/>
    <col min="15633" max="15633" width="11.5703125" style="2" customWidth="1"/>
    <col min="15634" max="15634" width="11.7109375" style="2" bestFit="1" customWidth="1"/>
    <col min="15635" max="15636" width="9.140625" style="2"/>
    <col min="15637" max="15638" width="11.7109375" style="2" bestFit="1" customWidth="1"/>
    <col min="15639" max="15872" width="9.140625" style="2"/>
    <col min="15873" max="15873" width="52.85546875" style="2" customWidth="1"/>
    <col min="15874" max="15874" width="54.140625" style="2" customWidth="1"/>
    <col min="15875" max="15875" width="14.28515625" style="2" bestFit="1" customWidth="1"/>
    <col min="15876" max="15884" width="11.7109375" style="2" bestFit="1" customWidth="1"/>
    <col min="15885" max="15885" width="11.42578125" style="2" customWidth="1"/>
    <col min="15886" max="15886" width="11.7109375" style="2" bestFit="1" customWidth="1"/>
    <col min="15887" max="15887" width="12.7109375" style="2" customWidth="1"/>
    <col min="15888" max="15888" width="16" style="2" customWidth="1"/>
    <col min="15889" max="15889" width="11.5703125" style="2" customWidth="1"/>
    <col min="15890" max="15890" width="11.7109375" style="2" bestFit="1" customWidth="1"/>
    <col min="15891" max="15892" width="9.140625" style="2"/>
    <col min="15893" max="15894" width="11.7109375" style="2" bestFit="1" customWidth="1"/>
    <col min="15895" max="16128" width="9.140625" style="2"/>
    <col min="16129" max="16129" width="52.85546875" style="2" customWidth="1"/>
    <col min="16130" max="16130" width="54.140625" style="2" customWidth="1"/>
    <col min="16131" max="16131" width="14.28515625" style="2" bestFit="1" customWidth="1"/>
    <col min="16132" max="16140" width="11.7109375" style="2" bestFit="1" customWidth="1"/>
    <col min="16141" max="16141" width="11.42578125" style="2" customWidth="1"/>
    <col min="16142" max="16142" width="11.7109375" style="2" bestFit="1" customWidth="1"/>
    <col min="16143" max="16143" width="12.7109375" style="2" customWidth="1"/>
    <col min="16144" max="16144" width="16" style="2" customWidth="1"/>
    <col min="16145" max="16145" width="11.5703125" style="2" customWidth="1"/>
    <col min="16146" max="16146" width="11.7109375" style="2" bestFit="1" customWidth="1"/>
    <col min="16147" max="16148" width="9.140625" style="2"/>
    <col min="16149" max="16150" width="11.7109375" style="2" bestFit="1" customWidth="1"/>
    <col min="16151" max="16384" width="9.140625" style="2"/>
  </cols>
  <sheetData>
    <row r="1" spans="1:18" ht="22.5" x14ac:dyDescent="0.45">
      <c r="A1" s="1" t="s">
        <v>53</v>
      </c>
      <c r="B1" s="2" t="s">
        <v>1</v>
      </c>
    </row>
    <row r="2" spans="1:18" ht="15" x14ac:dyDescent="0.25">
      <c r="A2" s="2" t="s">
        <v>84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8" s="16" customFormat="1" ht="15" x14ac:dyDescent="0.25">
      <c r="A3" s="108">
        <v>2016</v>
      </c>
      <c r="B3" s="107" t="s">
        <v>2</v>
      </c>
      <c r="C3" s="107" t="s">
        <v>3</v>
      </c>
      <c r="D3" s="107" t="s">
        <v>4</v>
      </c>
      <c r="E3" s="107" t="s">
        <v>5</v>
      </c>
      <c r="F3" s="107" t="s">
        <v>6</v>
      </c>
      <c r="G3" s="107" t="s">
        <v>7</v>
      </c>
      <c r="H3" s="107" t="s">
        <v>8</v>
      </c>
      <c r="I3" s="107" t="s">
        <v>9</v>
      </c>
      <c r="J3" s="107" t="s">
        <v>10</v>
      </c>
      <c r="K3" s="107" t="s">
        <v>11</v>
      </c>
      <c r="L3" s="107" t="s">
        <v>12</v>
      </c>
      <c r="M3" s="107" t="s">
        <v>13</v>
      </c>
      <c r="N3" s="107" t="s">
        <v>14</v>
      </c>
      <c r="O3" s="107"/>
    </row>
    <row r="4" spans="1:18" x14ac:dyDescent="0.2">
      <c r="A4" s="110" t="s">
        <v>15</v>
      </c>
      <c r="B4" s="87">
        <v>21201</v>
      </c>
      <c r="C4" s="87">
        <v>20601.98</v>
      </c>
      <c r="D4" s="87">
        <v>21395</v>
      </c>
      <c r="E4" s="87">
        <v>20703</v>
      </c>
      <c r="F4" s="87">
        <v>21275</v>
      </c>
      <c r="G4" s="87">
        <v>22120</v>
      </c>
      <c r="H4" s="87">
        <v>20662.982660000001</v>
      </c>
      <c r="I4" s="87">
        <v>18803</v>
      </c>
      <c r="J4" s="87">
        <v>19242</v>
      </c>
      <c r="K4" s="87">
        <v>21409</v>
      </c>
      <c r="L4" s="87">
        <v>20499</v>
      </c>
      <c r="M4" s="87">
        <v>22948</v>
      </c>
      <c r="N4" s="88">
        <v>250859.96265999999</v>
      </c>
      <c r="O4" s="8"/>
      <c r="Q4" s="9"/>
      <c r="R4" s="9"/>
    </row>
    <row r="5" spans="1:18" x14ac:dyDescent="0.2">
      <c r="A5" s="86" t="s">
        <v>85</v>
      </c>
      <c r="B5" s="87">
        <v>9622.7456464048009</v>
      </c>
      <c r="C5" s="87">
        <v>7465.6274405759996</v>
      </c>
      <c r="D5" s="87">
        <v>8973.588245749399</v>
      </c>
      <c r="E5" s="87">
        <v>10437.65390976</v>
      </c>
      <c r="F5" s="87">
        <v>9801.7614334999998</v>
      </c>
      <c r="G5" s="87">
        <v>9052.04997900536</v>
      </c>
      <c r="H5" s="87">
        <v>10299.70469626</v>
      </c>
      <c r="I5" s="87">
        <v>12943.485449302598</v>
      </c>
      <c r="J5" s="87">
        <v>10895.7083688</v>
      </c>
      <c r="K5" s="87">
        <v>9729.1685564111995</v>
      </c>
      <c r="L5" s="87">
        <v>8094.2829376317995</v>
      </c>
      <c r="M5" s="87">
        <v>8854.8924434127002</v>
      </c>
      <c r="N5" s="88">
        <v>116170.66910681383</v>
      </c>
      <c r="O5" s="8"/>
      <c r="Q5" s="9"/>
      <c r="R5" s="9"/>
    </row>
    <row r="6" spans="1:18" x14ac:dyDescent="0.2">
      <c r="A6" s="86" t="s">
        <v>86</v>
      </c>
      <c r="B6" s="87">
        <v>2125.0275000000001</v>
      </c>
      <c r="C6" s="87">
        <v>3681.6615550000006</v>
      </c>
      <c r="D6" s="87">
        <v>2538.7229520000001</v>
      </c>
      <c r="E6" s="87">
        <v>5108.7340000000004</v>
      </c>
      <c r="F6" s="87">
        <v>2258.1197999999999</v>
      </c>
      <c r="G6" s="87">
        <v>4819.0676000000003</v>
      </c>
      <c r="H6" s="87">
        <v>3710.0875999999998</v>
      </c>
      <c r="I6" s="87">
        <v>1584.0777</v>
      </c>
      <c r="J6" s="87">
        <v>4335.4473419999995</v>
      </c>
      <c r="K6" s="87">
        <v>4911.8707999999997</v>
      </c>
      <c r="L6" s="87">
        <v>4758</v>
      </c>
      <c r="M6" s="87">
        <v>4312.795341</v>
      </c>
      <c r="N6" s="88">
        <v>44143.61219</v>
      </c>
      <c r="O6" s="8"/>
      <c r="Q6" s="9"/>
      <c r="R6" s="9"/>
    </row>
    <row r="7" spans="1:18" ht="15" x14ac:dyDescent="0.25">
      <c r="A7" s="86" t="s">
        <v>87</v>
      </c>
      <c r="B7" s="87">
        <v>5443</v>
      </c>
      <c r="C7" s="87">
        <v>4496</v>
      </c>
      <c r="D7" s="87">
        <v>5553</v>
      </c>
      <c r="E7" s="87">
        <v>6758</v>
      </c>
      <c r="F7" s="87">
        <v>5905</v>
      </c>
      <c r="G7" s="87">
        <v>8119</v>
      </c>
      <c r="H7" s="87">
        <v>8691</v>
      </c>
      <c r="I7" s="87">
        <v>9041</v>
      </c>
      <c r="J7" s="87">
        <v>7813</v>
      </c>
      <c r="K7" s="87">
        <v>8774.0479979000011</v>
      </c>
      <c r="L7" s="87">
        <v>8158</v>
      </c>
      <c r="M7" s="87">
        <v>7833.5363309170007</v>
      </c>
      <c r="N7" s="88">
        <v>86584.584328817</v>
      </c>
      <c r="O7" s="13"/>
      <c r="Q7" s="9"/>
      <c r="R7" s="9"/>
    </row>
    <row r="8" spans="1:18" x14ac:dyDescent="0.2">
      <c r="A8" s="86" t="s">
        <v>88</v>
      </c>
      <c r="B8" s="87">
        <v>652.60584683859997</v>
      </c>
      <c r="C8" s="87">
        <v>781.56992346000004</v>
      </c>
      <c r="D8" s="87">
        <v>1032.2112</v>
      </c>
      <c r="E8" s="87">
        <v>931</v>
      </c>
      <c r="F8" s="87">
        <v>940</v>
      </c>
      <c r="G8" s="87">
        <v>1122</v>
      </c>
      <c r="H8" s="87">
        <v>1077</v>
      </c>
      <c r="I8" s="87">
        <v>1007</v>
      </c>
      <c r="J8" s="87">
        <v>933</v>
      </c>
      <c r="K8" s="87">
        <v>1044</v>
      </c>
      <c r="L8" s="87">
        <v>939</v>
      </c>
      <c r="M8" s="87">
        <v>840.71675707199995</v>
      </c>
      <c r="N8" s="88">
        <v>11300.103727370601</v>
      </c>
      <c r="O8" s="14"/>
      <c r="Q8" s="9"/>
      <c r="R8" s="9"/>
    </row>
    <row r="9" spans="1:18" s="16" customFormat="1" ht="15" x14ac:dyDescent="0.25">
      <c r="A9" s="86" t="s">
        <v>89</v>
      </c>
      <c r="B9" s="87">
        <v>2989.9941394960006</v>
      </c>
      <c r="C9" s="87">
        <v>3056.8432035960004</v>
      </c>
      <c r="D9" s="89">
        <v>3520.1637170180002</v>
      </c>
      <c r="E9" s="87">
        <v>3661</v>
      </c>
      <c r="F9" s="87">
        <v>3751.0086078709992</v>
      </c>
      <c r="G9" s="87">
        <v>3601.6606085209996</v>
      </c>
      <c r="H9" s="87">
        <v>3782.8017551329999</v>
      </c>
      <c r="I9" s="87">
        <v>3872.8374078049997</v>
      </c>
      <c r="J9" s="87">
        <v>3905.1291303272401</v>
      </c>
      <c r="K9" s="87">
        <v>3935</v>
      </c>
      <c r="L9" s="87">
        <v>3664.5739803499996</v>
      </c>
      <c r="M9" s="87">
        <v>3951.6010019949999</v>
      </c>
      <c r="N9" s="88">
        <v>43692.613552112234</v>
      </c>
      <c r="O9" s="15"/>
      <c r="Q9" s="17"/>
      <c r="R9" s="17"/>
    </row>
    <row r="10" spans="1:18" x14ac:dyDescent="0.2">
      <c r="A10" s="86" t="s">
        <v>16</v>
      </c>
      <c r="B10" s="87">
        <v>1355.9999952000001</v>
      </c>
      <c r="C10" s="87">
        <v>1279.9998757999999</v>
      </c>
      <c r="D10" s="87">
        <v>1197.9135999999999</v>
      </c>
      <c r="E10" s="87">
        <v>1560.5308</v>
      </c>
      <c r="F10" s="87">
        <v>1665.2811999999999</v>
      </c>
      <c r="G10" s="87">
        <v>1595.9998544</v>
      </c>
      <c r="H10" s="87">
        <v>1603.1744000000001</v>
      </c>
      <c r="I10" s="87">
        <v>1795.9998899000002</v>
      </c>
      <c r="J10" s="87">
        <v>1366.9998764000002</v>
      </c>
      <c r="K10" s="87">
        <v>1398</v>
      </c>
      <c r="L10" s="87">
        <v>1418.9999740000001</v>
      </c>
      <c r="M10" s="87">
        <v>1798.16</v>
      </c>
      <c r="N10" s="88">
        <v>18037.0594657</v>
      </c>
      <c r="O10" s="14"/>
      <c r="Q10" s="9"/>
      <c r="R10" s="9"/>
    </row>
    <row r="11" spans="1:18" s="16" customFormat="1" ht="15" x14ac:dyDescent="0.25">
      <c r="A11" s="86" t="s">
        <v>90</v>
      </c>
      <c r="B11" s="87">
        <v>1894.188942</v>
      </c>
      <c r="C11" s="87">
        <v>1821.8264710000001</v>
      </c>
      <c r="D11" s="87">
        <v>1969.7990047999999</v>
      </c>
      <c r="E11" s="87">
        <v>2891.9682449999996</v>
      </c>
      <c r="F11" s="87">
        <v>1922.030336</v>
      </c>
      <c r="G11" s="87">
        <v>2994.3991180000003</v>
      </c>
      <c r="H11" s="87">
        <v>1873.0712640000002</v>
      </c>
      <c r="I11" s="87">
        <v>3398.2187840000001</v>
      </c>
      <c r="J11" s="87">
        <v>1817.0289500000001</v>
      </c>
      <c r="K11" s="87">
        <v>2827.641012</v>
      </c>
      <c r="L11" s="87">
        <v>2388.9346200000005</v>
      </c>
      <c r="M11" s="87">
        <v>1907.113239</v>
      </c>
      <c r="N11" s="88">
        <v>27706.219985799999</v>
      </c>
      <c r="O11" s="15"/>
      <c r="Q11" s="17"/>
      <c r="R11" s="17"/>
    </row>
    <row r="12" spans="1:18" x14ac:dyDescent="0.2">
      <c r="A12" s="86" t="s">
        <v>91</v>
      </c>
      <c r="B12" s="87">
        <v>605</v>
      </c>
      <c r="C12" s="87">
        <v>450</v>
      </c>
      <c r="D12" s="87">
        <v>467</v>
      </c>
      <c r="E12" s="87">
        <v>462</v>
      </c>
      <c r="F12" s="87">
        <v>794</v>
      </c>
      <c r="G12" s="87">
        <v>671</v>
      </c>
      <c r="H12" s="87">
        <v>635</v>
      </c>
      <c r="I12" s="87">
        <v>635</v>
      </c>
      <c r="J12" s="87">
        <v>792.81218061000004</v>
      </c>
      <c r="K12" s="87">
        <v>791</v>
      </c>
      <c r="L12" s="87">
        <v>931</v>
      </c>
      <c r="M12" s="87">
        <v>624.14569304999998</v>
      </c>
      <c r="N12" s="88">
        <v>7857.9578736599997</v>
      </c>
      <c r="O12" s="8"/>
      <c r="Q12" s="9"/>
      <c r="R12" s="9"/>
    </row>
    <row r="13" spans="1:18" x14ac:dyDescent="0.2">
      <c r="A13" s="86" t="s">
        <v>17</v>
      </c>
      <c r="B13" s="87">
        <v>11466.99986464</v>
      </c>
      <c r="C13" s="87">
        <v>10031.855805883499</v>
      </c>
      <c r="D13" s="87">
        <v>15004.95664</v>
      </c>
      <c r="E13" s="87">
        <v>13882.994304600001</v>
      </c>
      <c r="F13" s="87">
        <v>14074.9812</v>
      </c>
      <c r="G13" s="87">
        <v>15729.186960000001</v>
      </c>
      <c r="H13" s="87">
        <v>18365.400712488001</v>
      </c>
      <c r="I13" s="87">
        <v>18916.652072945999</v>
      </c>
      <c r="J13" s="87">
        <v>16250.506001604599</v>
      </c>
      <c r="K13" s="87">
        <v>18589.472802407701</v>
      </c>
      <c r="L13" s="87">
        <v>17579.797857508398</v>
      </c>
      <c r="M13" s="87">
        <v>21020.424715728601</v>
      </c>
      <c r="N13" s="88">
        <v>190913.22893780679</v>
      </c>
      <c r="O13" s="14"/>
      <c r="Q13" s="9"/>
      <c r="R13" s="9"/>
    </row>
    <row r="14" spans="1:18" x14ac:dyDescent="0.2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14"/>
      <c r="Q14" s="9"/>
      <c r="R14" s="9"/>
    </row>
    <row r="15" spans="1:18" s="16" customFormat="1" ht="15" x14ac:dyDescent="0.25">
      <c r="A15" s="92" t="s">
        <v>68</v>
      </c>
      <c r="B15" s="87">
        <v>57356.561934579404</v>
      </c>
      <c r="C15" s="87">
        <v>53667.3642753155</v>
      </c>
      <c r="D15" s="87">
        <v>61652.355359567387</v>
      </c>
      <c r="E15" s="87">
        <v>66396.881259360001</v>
      </c>
      <c r="F15" s="87">
        <v>62387.182577371001</v>
      </c>
      <c r="G15" s="87">
        <v>69824.364119926366</v>
      </c>
      <c r="H15" s="87">
        <v>70700.223087880993</v>
      </c>
      <c r="I15" s="87">
        <v>71997.271303953588</v>
      </c>
      <c r="J15" s="87">
        <v>67351.63184974184</v>
      </c>
      <c r="K15" s="87">
        <v>73409.201168718893</v>
      </c>
      <c r="L15" s="87">
        <v>68431.58936949019</v>
      </c>
      <c r="M15" s="87">
        <v>74091.385522175289</v>
      </c>
      <c r="N15" s="88">
        <v>797266.01182808029</v>
      </c>
      <c r="O15" s="15"/>
      <c r="Q15" s="17"/>
      <c r="R15" s="17"/>
    </row>
    <row r="16" spans="1:18" x14ac:dyDescent="0.2">
      <c r="A16" s="92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8"/>
      <c r="O16" s="14"/>
      <c r="Q16" s="9"/>
      <c r="R16" s="9"/>
    </row>
    <row r="17" spans="1:18" x14ac:dyDescent="0.2">
      <c r="A17" s="92" t="s">
        <v>84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8"/>
      <c r="Q17" s="9"/>
      <c r="R17" s="9"/>
    </row>
    <row r="18" spans="1:18" s="16" customFormat="1" ht="15" x14ac:dyDescent="0.25">
      <c r="A18" s="109">
        <v>2017</v>
      </c>
      <c r="B18" s="107" t="s">
        <v>2</v>
      </c>
      <c r="C18" s="107" t="s">
        <v>3</v>
      </c>
      <c r="D18" s="107" t="s">
        <v>4</v>
      </c>
      <c r="E18" s="107" t="s">
        <v>5</v>
      </c>
      <c r="F18" s="107" t="s">
        <v>6</v>
      </c>
      <c r="G18" s="107" t="s">
        <v>7</v>
      </c>
      <c r="H18" s="107" t="s">
        <v>8</v>
      </c>
      <c r="I18" s="107" t="s">
        <v>9</v>
      </c>
      <c r="J18" s="107" t="s">
        <v>10</v>
      </c>
      <c r="K18" s="107" t="s">
        <v>11</v>
      </c>
      <c r="L18" s="107" t="s">
        <v>12</v>
      </c>
      <c r="M18" s="107" t="s">
        <v>13</v>
      </c>
      <c r="N18" s="107" t="s">
        <v>14</v>
      </c>
      <c r="O18" s="107"/>
    </row>
    <row r="19" spans="1:18" s="16" customFormat="1" ht="15" x14ac:dyDescent="0.25">
      <c r="A19" s="111" t="s">
        <v>15</v>
      </c>
      <c r="B19" s="98">
        <v>22050</v>
      </c>
      <c r="C19" s="98">
        <v>16314</v>
      </c>
      <c r="D19" s="98">
        <v>19711</v>
      </c>
      <c r="E19" s="98">
        <v>19310</v>
      </c>
      <c r="F19" s="98">
        <v>21894</v>
      </c>
      <c r="G19" s="98">
        <v>21155</v>
      </c>
      <c r="H19" s="98">
        <v>20909</v>
      </c>
      <c r="I19" s="98">
        <v>22004</v>
      </c>
      <c r="J19" s="98">
        <v>23977</v>
      </c>
      <c r="K19" s="98">
        <v>21711</v>
      </c>
      <c r="L19" s="98">
        <v>22471</v>
      </c>
      <c r="M19" s="98">
        <v>21767</v>
      </c>
      <c r="N19" s="99">
        <v>253273</v>
      </c>
      <c r="O19" s="12"/>
      <c r="Q19" s="17"/>
      <c r="R19" s="17"/>
    </row>
    <row r="20" spans="1:18" x14ac:dyDescent="0.2">
      <c r="A20" s="86" t="s">
        <v>85</v>
      </c>
      <c r="B20" s="93">
        <v>12069.1741</v>
      </c>
      <c r="C20" s="93">
        <v>12280.1793036</v>
      </c>
      <c r="D20" s="93">
        <v>10387.379433599999</v>
      </c>
      <c r="E20" s="95">
        <v>11697.128941475999</v>
      </c>
      <c r="F20" s="93">
        <v>7724.0579762719999</v>
      </c>
      <c r="G20" s="93">
        <v>11006.328786308002</v>
      </c>
      <c r="H20" s="93">
        <v>12001.587820344001</v>
      </c>
      <c r="I20" s="93">
        <v>8094.6405119999999</v>
      </c>
      <c r="J20" s="93">
        <v>9641.4397239999998</v>
      </c>
      <c r="K20" s="93">
        <v>8346.2770183640005</v>
      </c>
      <c r="L20" s="93">
        <v>10121.304053330701</v>
      </c>
      <c r="M20" s="96">
        <v>9502.2971646440001</v>
      </c>
      <c r="N20" s="94">
        <v>122871.79483393869</v>
      </c>
      <c r="O20" s="8"/>
      <c r="Q20" s="9"/>
      <c r="R20" s="9"/>
    </row>
    <row r="21" spans="1:18" x14ac:dyDescent="0.2">
      <c r="A21" s="86" t="s">
        <v>86</v>
      </c>
      <c r="B21" s="93">
        <v>3501</v>
      </c>
      <c r="C21" s="93">
        <v>3450</v>
      </c>
      <c r="D21" s="93">
        <v>3890</v>
      </c>
      <c r="E21" s="95">
        <v>3495</v>
      </c>
      <c r="F21" s="93">
        <v>3638</v>
      </c>
      <c r="G21" s="93">
        <v>3566</v>
      </c>
      <c r="H21" s="93">
        <v>3375</v>
      </c>
      <c r="I21" s="93">
        <v>3711</v>
      </c>
      <c r="J21" s="93">
        <v>3854</v>
      </c>
      <c r="K21" s="93">
        <v>3805</v>
      </c>
      <c r="L21" s="93">
        <v>3281</v>
      </c>
      <c r="M21" s="96">
        <v>3454.2380000000003</v>
      </c>
      <c r="N21" s="94">
        <v>43020.237999999998</v>
      </c>
      <c r="O21" s="14"/>
      <c r="Q21" s="9"/>
      <c r="R21" s="9"/>
    </row>
    <row r="22" spans="1:18" x14ac:dyDescent="0.2">
      <c r="A22" s="86" t="s">
        <v>87</v>
      </c>
      <c r="B22" s="93">
        <v>11272</v>
      </c>
      <c r="C22" s="93">
        <v>9723</v>
      </c>
      <c r="D22" s="93">
        <v>10210</v>
      </c>
      <c r="E22" s="95">
        <v>9173</v>
      </c>
      <c r="F22" s="93">
        <v>10125</v>
      </c>
      <c r="G22" s="93">
        <v>10427</v>
      </c>
      <c r="H22" s="93">
        <v>11387.51</v>
      </c>
      <c r="I22" s="93">
        <v>9443</v>
      </c>
      <c r="J22" s="93">
        <v>8360</v>
      </c>
      <c r="K22" s="93">
        <v>8442</v>
      </c>
      <c r="L22" s="93">
        <v>6692.69</v>
      </c>
      <c r="M22" s="96">
        <v>6274</v>
      </c>
      <c r="N22" s="94">
        <v>111529.2</v>
      </c>
      <c r="O22" s="14"/>
      <c r="Q22" s="9"/>
      <c r="R22" s="9"/>
    </row>
    <row r="23" spans="1:18" ht="15" x14ac:dyDescent="0.25">
      <c r="A23" s="86" t="s">
        <v>88</v>
      </c>
      <c r="B23" s="93">
        <v>946</v>
      </c>
      <c r="C23" s="93">
        <v>982</v>
      </c>
      <c r="D23" s="93">
        <v>783</v>
      </c>
      <c r="E23" s="95">
        <v>919</v>
      </c>
      <c r="F23" s="93">
        <v>917</v>
      </c>
      <c r="G23" s="93">
        <v>924.07</v>
      </c>
      <c r="H23" s="93">
        <v>919.4</v>
      </c>
      <c r="I23" s="93">
        <v>977.54</v>
      </c>
      <c r="J23" s="93">
        <v>973.83</v>
      </c>
      <c r="K23" s="93">
        <v>883.94</v>
      </c>
      <c r="L23" s="93">
        <v>832.4</v>
      </c>
      <c r="M23" s="96">
        <v>772.96820000000002</v>
      </c>
      <c r="N23" s="94">
        <v>10831.1482</v>
      </c>
      <c r="O23" s="13"/>
      <c r="Q23" s="9"/>
      <c r="R23" s="9"/>
    </row>
    <row r="24" spans="1:18" s="16" customFormat="1" ht="15" x14ac:dyDescent="0.25">
      <c r="A24" s="86" t="s">
        <v>89</v>
      </c>
      <c r="B24" s="93">
        <v>2657.75</v>
      </c>
      <c r="C24" s="93">
        <v>2714.43</v>
      </c>
      <c r="D24" s="93">
        <v>2631.38</v>
      </c>
      <c r="E24" s="95">
        <v>2451.12</v>
      </c>
      <c r="F24" s="93">
        <v>2900.79</v>
      </c>
      <c r="G24" s="93">
        <v>3100.47</v>
      </c>
      <c r="H24" s="93">
        <v>3247.98</v>
      </c>
      <c r="I24" s="93">
        <v>3240.1</v>
      </c>
      <c r="J24" s="93">
        <v>3105.61</v>
      </c>
      <c r="K24" s="93">
        <v>3030.47</v>
      </c>
      <c r="L24" s="93">
        <v>2701.85</v>
      </c>
      <c r="M24" s="96">
        <v>2504.0500000000002</v>
      </c>
      <c r="N24" s="94">
        <v>34286</v>
      </c>
      <c r="O24" s="8"/>
      <c r="Q24" s="17"/>
      <c r="R24" s="17"/>
    </row>
    <row r="25" spans="1:18" x14ac:dyDescent="0.2">
      <c r="A25" s="86" t="s">
        <v>16</v>
      </c>
      <c r="B25" s="93">
        <v>1818.62</v>
      </c>
      <c r="C25" s="93">
        <v>1447</v>
      </c>
      <c r="D25" s="93">
        <v>1772</v>
      </c>
      <c r="E25" s="95">
        <v>1619.8</v>
      </c>
      <c r="F25" s="93">
        <v>1491.88</v>
      </c>
      <c r="G25" s="93">
        <v>1238.24</v>
      </c>
      <c r="H25" s="93">
        <v>1956.42</v>
      </c>
      <c r="I25" s="93">
        <v>1714</v>
      </c>
      <c r="J25" s="93">
        <v>1537.3</v>
      </c>
      <c r="K25" s="93">
        <v>1349.26</v>
      </c>
      <c r="L25" s="93">
        <v>1485.14</v>
      </c>
      <c r="M25" s="96">
        <v>1603</v>
      </c>
      <c r="N25" s="94">
        <v>19032.66</v>
      </c>
      <c r="O25" s="14"/>
      <c r="Q25" s="9"/>
      <c r="R25" s="9"/>
    </row>
    <row r="26" spans="1:18" x14ac:dyDescent="0.2">
      <c r="A26" s="86" t="s">
        <v>90</v>
      </c>
      <c r="B26" s="93">
        <v>1584.04</v>
      </c>
      <c r="C26" s="93">
        <v>1682.02</v>
      </c>
      <c r="D26" s="93">
        <v>2024.08</v>
      </c>
      <c r="E26" s="95">
        <v>1853.73</v>
      </c>
      <c r="F26" s="93">
        <v>3370.55</v>
      </c>
      <c r="G26" s="93">
        <v>1883.46</v>
      </c>
      <c r="H26" s="93">
        <v>3126.16</v>
      </c>
      <c r="I26" s="93">
        <v>1879.01</v>
      </c>
      <c r="J26" s="93">
        <v>2638</v>
      </c>
      <c r="K26" s="93">
        <v>1932</v>
      </c>
      <c r="L26" s="93">
        <v>3092.97</v>
      </c>
      <c r="M26" s="96">
        <v>1804.12</v>
      </c>
      <c r="N26" s="94">
        <v>26870.139999999996</v>
      </c>
      <c r="O26" s="14"/>
      <c r="Q26" s="9"/>
      <c r="R26" s="9"/>
    </row>
    <row r="27" spans="1:18" x14ac:dyDescent="0.2">
      <c r="A27" s="86" t="s">
        <v>91</v>
      </c>
      <c r="B27" s="93">
        <v>382.44</v>
      </c>
      <c r="C27" s="93">
        <v>314.26</v>
      </c>
      <c r="D27" s="93">
        <v>271.95999999999998</v>
      </c>
      <c r="E27" s="95">
        <v>316.31</v>
      </c>
      <c r="F27" s="93">
        <v>469.81</v>
      </c>
      <c r="G27" s="93">
        <v>528</v>
      </c>
      <c r="H27" s="93">
        <v>551.27</v>
      </c>
      <c r="I27" s="93">
        <v>561.54999999999995</v>
      </c>
      <c r="J27" s="93">
        <v>458.89</v>
      </c>
      <c r="K27" s="93">
        <v>458.66</v>
      </c>
      <c r="L27" s="93">
        <v>528.29999999999995</v>
      </c>
      <c r="M27" s="96">
        <v>373.52</v>
      </c>
      <c r="N27" s="94">
        <v>5214.9699999999993</v>
      </c>
      <c r="O27" s="14"/>
      <c r="Q27" s="9"/>
      <c r="R27" s="9"/>
    </row>
    <row r="28" spans="1:18" x14ac:dyDescent="0.2">
      <c r="A28" s="86" t="s">
        <v>17</v>
      </c>
      <c r="B28" s="93">
        <v>7636.57</v>
      </c>
      <c r="C28" s="93">
        <v>6444</v>
      </c>
      <c r="D28" s="93">
        <v>12371.97</v>
      </c>
      <c r="E28" s="95">
        <v>7303</v>
      </c>
      <c r="F28" s="93">
        <v>9493</v>
      </c>
      <c r="G28" s="93">
        <v>15190.99</v>
      </c>
      <c r="H28" s="93">
        <v>12524</v>
      </c>
      <c r="I28" s="93">
        <v>14592</v>
      </c>
      <c r="J28" s="93">
        <v>11810</v>
      </c>
      <c r="K28" s="93">
        <v>12649</v>
      </c>
      <c r="L28" s="93">
        <v>18162.3</v>
      </c>
      <c r="M28" s="96">
        <v>15482</v>
      </c>
      <c r="N28" s="94">
        <v>143658.83000000002</v>
      </c>
      <c r="O28" s="14"/>
      <c r="Q28" s="9"/>
      <c r="R28" s="9"/>
    </row>
    <row r="29" spans="1:18" s="16" customFormat="1" ht="15" x14ac:dyDescent="0.25">
      <c r="A29" s="86"/>
      <c r="B29" s="93"/>
      <c r="C29" s="93"/>
      <c r="D29" s="93"/>
      <c r="E29" s="95"/>
      <c r="F29" s="93"/>
      <c r="G29" s="93"/>
      <c r="H29" s="93"/>
      <c r="I29" s="93"/>
      <c r="J29" s="93"/>
      <c r="K29" s="93"/>
      <c r="L29" s="93"/>
      <c r="M29" s="96"/>
      <c r="N29" s="94"/>
      <c r="O29" s="13"/>
      <c r="Q29" s="17"/>
      <c r="R29" s="17"/>
    </row>
    <row r="30" spans="1:18" s="16" customFormat="1" ht="15" x14ac:dyDescent="0.25">
      <c r="A30" s="92" t="s">
        <v>68</v>
      </c>
      <c r="B30" s="93">
        <v>63917.594100000009</v>
      </c>
      <c r="C30" s="93">
        <v>55350.889303600001</v>
      </c>
      <c r="D30" s="93">
        <v>64052.769433599999</v>
      </c>
      <c r="E30" s="95">
        <v>58138.088941476002</v>
      </c>
      <c r="F30" s="93">
        <v>62024.087976272</v>
      </c>
      <c r="G30" s="93">
        <v>69019.558786308</v>
      </c>
      <c r="H30" s="93">
        <v>69998.327820344013</v>
      </c>
      <c r="I30" s="93">
        <v>66216.840511999995</v>
      </c>
      <c r="J30" s="93">
        <v>66356.069724000001</v>
      </c>
      <c r="K30" s="93">
        <v>62607.607018364011</v>
      </c>
      <c r="L30" s="93">
        <v>69368.954053330701</v>
      </c>
      <c r="M30" s="96">
        <v>63537.193364644001</v>
      </c>
      <c r="N30" s="94">
        <v>770587.98103393859</v>
      </c>
      <c r="O30" s="13"/>
      <c r="Q30" s="17"/>
      <c r="R30" s="17"/>
    </row>
    <row r="31" spans="1:18" s="16" customFormat="1" ht="15" x14ac:dyDescent="0.25">
      <c r="A31" s="92"/>
      <c r="B31" s="93"/>
      <c r="C31" s="93"/>
      <c r="D31" s="93"/>
      <c r="E31" s="95"/>
      <c r="F31" s="93"/>
      <c r="G31" s="93"/>
      <c r="H31" s="93"/>
      <c r="I31" s="93"/>
      <c r="J31" s="93"/>
      <c r="K31" s="93"/>
      <c r="L31" s="93"/>
      <c r="M31" s="96"/>
      <c r="N31" s="94"/>
      <c r="O31" s="13"/>
      <c r="Q31" s="17"/>
      <c r="R31" s="17"/>
    </row>
    <row r="32" spans="1:18" x14ac:dyDescent="0.2">
      <c r="A32" s="92"/>
      <c r="B32" s="93" t="s">
        <v>2</v>
      </c>
      <c r="C32" s="93" t="s">
        <v>3</v>
      </c>
      <c r="D32" s="93" t="s">
        <v>4</v>
      </c>
      <c r="E32" s="95" t="s">
        <v>5</v>
      </c>
      <c r="F32" s="93" t="s">
        <v>6</v>
      </c>
      <c r="G32" s="93" t="s">
        <v>7</v>
      </c>
      <c r="H32" s="93" t="s">
        <v>8</v>
      </c>
      <c r="I32" s="93" t="s">
        <v>9</v>
      </c>
      <c r="J32" s="93" t="s">
        <v>10</v>
      </c>
      <c r="K32" s="93" t="s">
        <v>11</v>
      </c>
      <c r="L32" s="93" t="s">
        <v>12</v>
      </c>
      <c r="M32" s="96" t="s">
        <v>13</v>
      </c>
      <c r="N32" s="94"/>
      <c r="O32" s="8"/>
      <c r="Q32" s="9"/>
      <c r="R32" s="9"/>
    </row>
    <row r="33" spans="1:22" x14ac:dyDescent="0.2">
      <c r="A33" s="86" t="s">
        <v>94</v>
      </c>
      <c r="B33" s="100">
        <v>57356.561934579404</v>
      </c>
      <c r="C33" s="100">
        <v>53667.3642753155</v>
      </c>
      <c r="D33" s="100">
        <v>61652.355359567387</v>
      </c>
      <c r="E33" s="100">
        <v>66396.881259360001</v>
      </c>
      <c r="F33" s="100">
        <v>62387.182577371001</v>
      </c>
      <c r="G33" s="100">
        <v>69824.364119926366</v>
      </c>
      <c r="H33" s="100">
        <v>70700.223087880993</v>
      </c>
      <c r="I33" s="100">
        <v>71997.271303953588</v>
      </c>
      <c r="J33" s="100">
        <v>67351.63184974184</v>
      </c>
      <c r="K33" s="100">
        <v>73409.201168718893</v>
      </c>
      <c r="L33" s="100">
        <v>68431.58936949019</v>
      </c>
      <c r="M33" s="100">
        <v>74091.385522175289</v>
      </c>
      <c r="N33" s="101"/>
      <c r="O33" s="14"/>
      <c r="Q33" s="9"/>
      <c r="R33" s="9"/>
    </row>
    <row r="34" spans="1:22" s="16" customFormat="1" ht="15" x14ac:dyDescent="0.25">
      <c r="A34" s="86" t="s">
        <v>92</v>
      </c>
      <c r="B34" s="102">
        <v>63917.594100000009</v>
      </c>
      <c r="C34" s="103">
        <v>55350.889303600001</v>
      </c>
      <c r="D34" s="103">
        <v>64052.769433599999</v>
      </c>
      <c r="E34" s="103">
        <v>58138.088941476002</v>
      </c>
      <c r="F34" s="103">
        <v>62024.087976272</v>
      </c>
      <c r="G34" s="103">
        <v>69019.558786308</v>
      </c>
      <c r="H34" s="103">
        <v>69998.327820344013</v>
      </c>
      <c r="I34" s="103">
        <v>66216.840511999995</v>
      </c>
      <c r="J34" s="103">
        <v>66356.069724000001</v>
      </c>
      <c r="K34" s="103">
        <v>62607.607018364011</v>
      </c>
      <c r="L34" s="103">
        <v>69368.954053330701</v>
      </c>
      <c r="M34" s="103">
        <v>63537.193364644001</v>
      </c>
      <c r="N34" s="101"/>
      <c r="O34" s="13"/>
      <c r="Q34" s="17"/>
      <c r="R34" s="17"/>
    </row>
    <row r="35" spans="1:22" ht="11.25" customHeight="1" x14ac:dyDescent="0.2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14"/>
      <c r="Q35" s="9"/>
      <c r="R35" s="9"/>
    </row>
    <row r="36" spans="1:22" ht="11.25" customHeight="1" x14ac:dyDescent="0.2">
      <c r="A36" s="100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  <c r="O36" s="7"/>
      <c r="Q36" s="9"/>
      <c r="R36" s="9"/>
    </row>
    <row r="37" spans="1:22" s="16" customFormat="1" ht="15" x14ac:dyDescent="0.25">
      <c r="A37" s="23" t="s">
        <v>18</v>
      </c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/>
      <c r="Q37" s="17"/>
      <c r="R37" s="17"/>
    </row>
    <row r="38" spans="1:22" x14ac:dyDescent="0.2">
      <c r="A38" s="27" t="s">
        <v>19</v>
      </c>
      <c r="B38" s="6" t="s">
        <v>20</v>
      </c>
      <c r="C38" s="10">
        <f>'[2]Kansanshi Mine'!B58</f>
        <v>201</v>
      </c>
      <c r="D38" s="10">
        <f>'[2]Kansanshi Mine'!C58</f>
        <v>185</v>
      </c>
      <c r="E38" s="10">
        <f>'[2]Kansanshi Mine'!D58</f>
        <v>202</v>
      </c>
      <c r="F38" s="7">
        <f>'[2]Kansanshi Mine'!E58</f>
        <v>191</v>
      </c>
      <c r="G38" s="7">
        <f>'[2]Kansanshi Mine'!F58</f>
        <v>195</v>
      </c>
      <c r="H38" s="7">
        <f>'[2]Kansanshi Mine'!G58</f>
        <v>189</v>
      </c>
      <c r="I38" s="7">
        <f>'[2]Kansanshi Mine'!H58</f>
        <v>184.9</v>
      </c>
      <c r="J38" s="7">
        <f>'[2]Kansanshi Mine'!I58</f>
        <v>190</v>
      </c>
      <c r="K38" s="7">
        <f>'[2]Kansanshi Mine'!J58</f>
        <v>195</v>
      </c>
      <c r="L38" s="7">
        <f>'[2]Kansanshi Mine'!K58</f>
        <v>190</v>
      </c>
      <c r="M38" s="7">
        <f>'[2]Kansanshi Mine'!L58</f>
        <v>206</v>
      </c>
      <c r="N38" s="7">
        <f>'[2]Kansanshi Mine'!M58</f>
        <v>239</v>
      </c>
      <c r="O38" s="28">
        <f>'[2]Kansanshi Mine'!N58</f>
        <v>2367.9</v>
      </c>
      <c r="Q38" s="9"/>
      <c r="R38" s="9"/>
    </row>
    <row r="39" spans="1:22" x14ac:dyDescent="0.2">
      <c r="A39" s="27"/>
      <c r="B39" s="6" t="s">
        <v>21</v>
      </c>
      <c r="C39" s="10">
        <f>'[2]Kansanshi Mine'!B54</f>
        <v>238.01066999999998</v>
      </c>
      <c r="D39" s="10">
        <f>'[2]Kansanshi Mine'!C54</f>
        <v>212.52788000000001</v>
      </c>
      <c r="E39" s="10">
        <f>'[2]Kansanshi Mine'!D54</f>
        <v>205.82976000000002</v>
      </c>
      <c r="F39" s="7">
        <f>'[2]Kansanshi Mine'!E54</f>
        <v>182.58444</v>
      </c>
      <c r="G39" s="7">
        <f>'[2]Kansanshi Mine'!F54</f>
        <v>215.15130000000002</v>
      </c>
      <c r="H39" s="7">
        <f>'[2]Kansanshi Mine'!G54</f>
        <v>196.35480000000001</v>
      </c>
      <c r="I39" s="7">
        <f>'[2]Kansanshi Mine'!H54</f>
        <v>206.36608000000001</v>
      </c>
      <c r="J39" s="7">
        <f>'[2]Kansanshi Mine'!I54</f>
        <v>84.236460000000008</v>
      </c>
      <c r="K39" s="7">
        <f>'[2]Kansanshi Mine'!J54</f>
        <v>44.983509999999995</v>
      </c>
      <c r="L39" s="7">
        <f>'[2]Kansanshi Mine'!K54</f>
        <v>227.32367000000002</v>
      </c>
      <c r="M39" s="7">
        <f>'[2]Kansanshi Mine'!L54</f>
        <v>201.18168</v>
      </c>
      <c r="N39" s="7">
        <f>'[2]Kansanshi Mine'!M54</f>
        <v>182.48849999999999</v>
      </c>
      <c r="O39" s="29">
        <f>'[2]Kansanshi Mine'!N54</f>
        <v>2197.0387500000002</v>
      </c>
      <c r="Q39" s="9"/>
      <c r="R39" s="9"/>
    </row>
    <row r="40" spans="1:22" x14ac:dyDescent="0.2">
      <c r="A40" s="30"/>
      <c r="B40" s="31" t="s">
        <v>22</v>
      </c>
      <c r="C40" s="32">
        <f>'[2]Kansanshi Mine'!B66</f>
        <v>0</v>
      </c>
      <c r="D40" s="32">
        <f>'[2]Kansanshi Mine'!C66</f>
        <v>0</v>
      </c>
      <c r="E40" s="32">
        <f>'[2]Kansanshi Mine'!D66</f>
        <v>0</v>
      </c>
      <c r="F40" s="33">
        <f>'[2]Kansanshi Mine'!E66</f>
        <v>0</v>
      </c>
      <c r="G40" s="33">
        <f>'[2]Kansanshi Mine'!F66</f>
        <v>0</v>
      </c>
      <c r="H40" s="33">
        <f>'[2]Kansanshi Mine'!G66</f>
        <v>0</v>
      </c>
      <c r="I40" s="33">
        <f>'[2]Kansanshi Mine'!H66</f>
        <v>0</v>
      </c>
      <c r="J40" s="33">
        <f>'[2]Kansanshi Mine'!I66</f>
        <v>0</v>
      </c>
      <c r="K40" s="33">
        <f>'[2]Kansanshi Mine'!J66</f>
        <v>0</v>
      </c>
      <c r="L40" s="33">
        <f>'[2]Kansanshi Mine'!K66</f>
        <v>0</v>
      </c>
      <c r="M40" s="33">
        <f>'[2]Kansanshi Mine'!L66</f>
        <v>36.1</v>
      </c>
      <c r="N40" s="33">
        <f>'[2]Kansanshi Mine'!M66</f>
        <v>0</v>
      </c>
      <c r="O40" s="34">
        <f>SUM(C40:N40)</f>
        <v>36.1</v>
      </c>
      <c r="Q40" s="9"/>
      <c r="R40" s="9"/>
    </row>
    <row r="41" spans="1:22" ht="15" x14ac:dyDescent="0.25">
      <c r="A41" s="37"/>
      <c r="B41" s="38" t="s">
        <v>23</v>
      </c>
      <c r="C41" s="39">
        <f>'[2]Kansanshi Mine'!B73</f>
        <v>439.01067</v>
      </c>
      <c r="D41" s="39">
        <f>'[2]Kansanshi Mine'!C73</f>
        <v>397.52787999999998</v>
      </c>
      <c r="E41" s="39">
        <f>'[2]Kansanshi Mine'!D73</f>
        <v>407.82976000000002</v>
      </c>
      <c r="F41" s="39">
        <f>'[2]Kansanshi Mine'!E73</f>
        <v>373.58443999999997</v>
      </c>
      <c r="G41" s="40">
        <f>'[2]Kansanshi Mine'!F73</f>
        <v>410.15129999999999</v>
      </c>
      <c r="H41" s="40">
        <f>'[2]Kansanshi Mine'!G73</f>
        <v>385.35480000000001</v>
      </c>
      <c r="I41" s="40">
        <f>'[2]Kansanshi Mine'!H73</f>
        <v>391.26607999999999</v>
      </c>
      <c r="J41" s="40">
        <f>'[2]Kansanshi Mine'!I73</f>
        <v>274.23646000000002</v>
      </c>
      <c r="K41" s="40">
        <f>'[2]Kansanshi Mine'!J73</f>
        <v>239.98351</v>
      </c>
      <c r="L41" s="40">
        <f>'[2]Kansanshi Mine'!K73</f>
        <v>417.32366999999999</v>
      </c>
      <c r="M41" s="40">
        <f>'[2]Kansanshi Mine'!L73</f>
        <v>407.18168000000003</v>
      </c>
      <c r="N41" s="40">
        <f>'[2]Kansanshi Mine'!M73</f>
        <v>421.48849999999999</v>
      </c>
      <c r="O41" s="41">
        <f>'[2]Kansanshi Mine'!N73</f>
        <v>4564.9387500000003</v>
      </c>
      <c r="Q41" s="9"/>
      <c r="R41" s="9"/>
    </row>
    <row r="42" spans="1:22" x14ac:dyDescent="0.2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Q42" s="9"/>
      <c r="R42" s="9"/>
    </row>
    <row r="43" spans="1:22" x14ac:dyDescent="0.2">
      <c r="A43" s="2" t="s">
        <v>24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9"/>
      <c r="R43" s="9"/>
    </row>
    <row r="44" spans="1:22" x14ac:dyDescent="0.2">
      <c r="A44" s="2" t="s">
        <v>25</v>
      </c>
      <c r="C44" s="42"/>
      <c r="D44" s="42"/>
      <c r="E44" s="42" t="s">
        <v>26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Q44" s="9"/>
      <c r="R44" s="9"/>
      <c r="U44" s="18"/>
    </row>
    <row r="45" spans="1:22" x14ac:dyDescent="0.2">
      <c r="A45" s="2" t="s">
        <v>27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Q45" s="9"/>
      <c r="R45" s="9"/>
      <c r="U45" s="18"/>
    </row>
    <row r="46" spans="1:22" x14ac:dyDescent="0.2">
      <c r="A46" s="2" t="s">
        <v>28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Q46" s="9"/>
      <c r="R46" s="9"/>
      <c r="U46" s="18"/>
    </row>
    <row r="47" spans="1:22" ht="15" x14ac:dyDescent="0.25">
      <c r="A47" s="43" t="s">
        <v>29</v>
      </c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/>
      <c r="Q47" s="9"/>
      <c r="R47" s="9"/>
      <c r="U47" s="18"/>
    </row>
    <row r="48" spans="1:22" ht="15" x14ac:dyDescent="0.25">
      <c r="A48" s="27" t="s">
        <v>30</v>
      </c>
      <c r="B48" s="44" t="s">
        <v>29</v>
      </c>
      <c r="C48" s="45">
        <f>'[2]Maamba Mine'!B15</f>
        <v>4521</v>
      </c>
      <c r="D48" s="45">
        <f>'[2]Maamba Mine'!C15</f>
        <v>5024</v>
      </c>
      <c r="E48" s="45">
        <f>'[2]Maamba Mine'!D15</f>
        <v>3070</v>
      </c>
      <c r="F48" s="45">
        <f>'[2]Maamba Mine'!E15</f>
        <v>4371</v>
      </c>
      <c r="G48" s="45">
        <f>'[2]Maamba Mine'!F15</f>
        <v>7787</v>
      </c>
      <c r="H48" s="45">
        <f>'[2]Maamba Mine'!G15</f>
        <v>6533</v>
      </c>
      <c r="I48" s="45">
        <f>'[2]Maamba Mine'!H15</f>
        <v>6464</v>
      </c>
      <c r="J48" s="45">
        <f>'[2]Maamba Mine'!I15</f>
        <v>6803</v>
      </c>
      <c r="K48" s="45">
        <f>'[2]Maamba Mine'!J15</f>
        <v>8531</v>
      </c>
      <c r="L48" s="45">
        <f>'[2]Maamba Mine'!K15</f>
        <v>6692</v>
      </c>
      <c r="M48" s="45">
        <f>'[2]Maamba Mine'!L15</f>
        <v>8555</v>
      </c>
      <c r="N48" s="45">
        <f>'[2]Maamba Mine'!M15</f>
        <v>9149</v>
      </c>
      <c r="O48" s="46">
        <f>'[2]Maamba Mine'!N15</f>
        <v>77500</v>
      </c>
      <c r="Q48" s="9"/>
      <c r="R48" s="9"/>
      <c r="V48" s="18" t="e">
        <f>#REF!-#REF!</f>
        <v>#REF!</v>
      </c>
    </row>
    <row r="49" spans="1:18" s="16" customFormat="1" ht="15" x14ac:dyDescent="0.25">
      <c r="A49" s="27"/>
      <c r="B49" s="47" t="s">
        <v>31</v>
      </c>
      <c r="C49" s="48">
        <f>'[2]Maamba Mine'!B16</f>
        <v>0</v>
      </c>
      <c r="D49" s="48">
        <f>'[2]Maamba Mine'!C16</f>
        <v>0</v>
      </c>
      <c r="E49" s="48">
        <f>'[2]Maamba Mine'!D16</f>
        <v>0</v>
      </c>
      <c r="F49" s="48">
        <f>'[2]Maamba Mine'!E16</f>
        <v>0</v>
      </c>
      <c r="G49" s="48">
        <f>'[2]Maamba Mine'!F16</f>
        <v>0</v>
      </c>
      <c r="H49" s="48">
        <f>'[2]Maamba Mine'!G16</f>
        <v>0</v>
      </c>
      <c r="I49" s="48">
        <f>'[2]Maamba Mine'!H16</f>
        <v>0</v>
      </c>
      <c r="J49" s="48">
        <f>'[2]Maamba Mine'!I16</f>
        <v>0</v>
      </c>
      <c r="K49" s="48">
        <f>'[2]Maamba Mine'!J16</f>
        <v>0.69</v>
      </c>
      <c r="L49" s="48">
        <f>'[2]Maamba Mine'!K16</f>
        <v>0.72</v>
      </c>
      <c r="M49" s="48">
        <f>'[2]Maamba Mine'!L16</f>
        <v>0.74</v>
      </c>
      <c r="N49" s="48">
        <f>'[2]Maamba Mine'!M16</f>
        <v>0.76</v>
      </c>
      <c r="O49" s="49">
        <f>'[2]Maamba Mine'!N16</f>
        <v>0</v>
      </c>
      <c r="P49" s="19"/>
      <c r="Q49" s="20"/>
      <c r="R49" s="20"/>
    </row>
    <row r="50" spans="1:18" s="16" customFormat="1" ht="15" x14ac:dyDescent="0.25">
      <c r="A50" s="37" t="s">
        <v>32</v>
      </c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2"/>
      <c r="P50" s="19"/>
      <c r="Q50" s="20"/>
      <c r="R50" s="20"/>
    </row>
    <row r="51" spans="1:18" s="66" customFormat="1" ht="15" x14ac:dyDescent="0.25">
      <c r="A51" s="6"/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Q51" s="67"/>
      <c r="R51" s="67"/>
    </row>
    <row r="52" spans="1:18" s="16" customFormat="1" ht="15" x14ac:dyDescent="0.25">
      <c r="A52" s="6"/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Q52" s="9"/>
      <c r="R52" s="9"/>
    </row>
    <row r="53" spans="1:18" s="16" customFormat="1" ht="15" x14ac:dyDescent="0.25">
      <c r="A53" s="6"/>
      <c r="B53" s="6"/>
      <c r="C53" s="7"/>
      <c r="D53" s="7"/>
      <c r="E53" s="7"/>
      <c r="F53" s="7"/>
      <c r="G53" s="53"/>
      <c r="H53" s="7"/>
      <c r="I53" s="7"/>
      <c r="J53" s="7"/>
      <c r="K53" s="7"/>
      <c r="L53" s="7"/>
      <c r="M53" s="7"/>
      <c r="N53" s="7"/>
      <c r="O53" s="7"/>
      <c r="Q53" s="9"/>
      <c r="R53" s="9"/>
    </row>
    <row r="54" spans="1:18" s="16" customFormat="1" ht="15" x14ac:dyDescent="0.25">
      <c r="A54" s="2"/>
      <c r="B54" s="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9"/>
      <c r="R54" s="9"/>
    </row>
    <row r="55" spans="1:18" s="16" customFormat="1" ht="15" x14ac:dyDescent="0.25">
      <c r="A55" s="54" t="s">
        <v>33</v>
      </c>
      <c r="B55" s="5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/>
      <c r="Q55" s="9"/>
      <c r="R55" s="9"/>
    </row>
    <row r="56" spans="1:18" s="16" customFormat="1" ht="15" x14ac:dyDescent="0.25">
      <c r="A56" s="27" t="s">
        <v>34</v>
      </c>
      <c r="B56" s="6" t="s">
        <v>33</v>
      </c>
      <c r="C56" s="7">
        <f>'[2]Zambezi Portland Cement'!B11</f>
        <v>35145.96</v>
      </c>
      <c r="D56" s="7">
        <f>'[2]Zambezi Portland Cement'!C11</f>
        <v>28191</v>
      </c>
      <c r="E56" s="7">
        <f>'[2]Zambezi Portland Cement'!D11</f>
        <v>39256.5</v>
      </c>
      <c r="F56" s="7">
        <f>'[2]Zambezi Portland Cement'!E11</f>
        <v>41479.199999999997</v>
      </c>
      <c r="G56" s="7">
        <f>'[2]Zambezi Portland Cement'!F11</f>
        <v>50258.14</v>
      </c>
      <c r="H56" s="7">
        <f>'[2]Zambezi Portland Cement'!G11</f>
        <v>49686</v>
      </c>
      <c r="I56" s="7">
        <f>'[2]Zambezi Portland Cement'!H11</f>
        <v>48460.82</v>
      </c>
      <c r="J56" s="7">
        <f>'[2]Zambezi Portland Cement'!I11</f>
        <v>51389.26</v>
      </c>
      <c r="K56" s="7">
        <f>'[2]Zambezi Portland Cement'!J11</f>
        <v>48246</v>
      </c>
      <c r="L56" s="7">
        <f>'[2]Zambezi Portland Cement'!K11</f>
        <v>38603.79</v>
      </c>
      <c r="M56" s="7">
        <f>'[2]Zambezi Portland Cement'!L11</f>
        <v>0</v>
      </c>
      <c r="N56" s="7">
        <f>'[2]Zambezi Portland Cement'!M11</f>
        <v>47379</v>
      </c>
      <c r="O56" s="28">
        <f>'[2]Zambezi Portland Cement'!N11</f>
        <v>478095.67</v>
      </c>
      <c r="Q56" s="9"/>
      <c r="R56" s="9"/>
    </row>
    <row r="57" spans="1:18" s="16" customFormat="1" ht="15" x14ac:dyDescent="0.25">
      <c r="A57" s="27"/>
      <c r="B57" s="6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8"/>
      <c r="Q57" s="9"/>
      <c r="R57" s="9"/>
    </row>
    <row r="58" spans="1:18" s="16" customFormat="1" ht="15" x14ac:dyDescent="0.25">
      <c r="A58" s="27" t="s">
        <v>35</v>
      </c>
      <c r="B58" s="6" t="s">
        <v>36</v>
      </c>
      <c r="C58" s="7">
        <f>'[2]Lafarge Cement'!C18</f>
        <v>38462</v>
      </c>
      <c r="D58" s="7">
        <f>'[2]Lafarge Cement'!D18</f>
        <v>33085</v>
      </c>
      <c r="E58" s="7">
        <f>'[2]Lafarge Cement'!E18</f>
        <v>37104</v>
      </c>
      <c r="F58" s="7">
        <f>'[2]Lafarge Cement'!F18</f>
        <v>42758</v>
      </c>
      <c r="G58" s="7">
        <f>'[2]Lafarge Cement'!G18</f>
        <v>40553</v>
      </c>
      <c r="H58" s="7">
        <f>'[2]Lafarge Cement'!H18</f>
        <v>47400</v>
      </c>
      <c r="I58" s="7">
        <f>'[2]Lafarge Cement'!I18</f>
        <v>54214</v>
      </c>
      <c r="J58" s="7">
        <f>'[2]Lafarge Cement'!J18</f>
        <v>55126</v>
      </c>
      <c r="K58" s="7">
        <f>'[2]Lafarge Cement'!K18</f>
        <v>69014</v>
      </c>
      <c r="L58" s="7">
        <f>'[2]Lafarge Cement'!L18</f>
        <v>67755</v>
      </c>
      <c r="M58" s="7">
        <f>'[2]Lafarge Cement'!M18</f>
        <v>0</v>
      </c>
      <c r="N58" s="7">
        <f>'[2]Lafarge Cement'!N18</f>
        <v>50787</v>
      </c>
      <c r="O58" s="28">
        <f>'[2]Lafarge Cement'!O18</f>
        <v>536258</v>
      </c>
      <c r="Q58" s="9"/>
      <c r="R58" s="9"/>
    </row>
    <row r="59" spans="1:18" s="16" customFormat="1" ht="15" x14ac:dyDescent="0.25">
      <c r="A59" s="27"/>
      <c r="B59" s="6" t="s">
        <v>37</v>
      </c>
      <c r="C59" s="7">
        <f>'[2]Lafarge Cement'!C32</f>
        <v>15835</v>
      </c>
      <c r="D59" s="7">
        <f>'[2]Lafarge Cement'!D32</f>
        <v>20339</v>
      </c>
      <c r="E59" s="7">
        <f>'[2]Lafarge Cement'!E32</f>
        <v>23377</v>
      </c>
      <c r="F59" s="7">
        <f>'[2]Lafarge Cement'!F32</f>
        <v>21807</v>
      </c>
      <c r="G59" s="7">
        <f>'[2]Lafarge Cement'!G32</f>
        <v>18952</v>
      </c>
      <c r="H59" s="7">
        <f>'[2]Lafarge Cement'!H32</f>
        <v>26195</v>
      </c>
      <c r="I59" s="7">
        <f>'[2]Lafarge Cement'!I32</f>
        <v>27357</v>
      </c>
      <c r="J59" s="7">
        <f>'[2]Lafarge Cement'!J32</f>
        <v>0</v>
      </c>
      <c r="K59" s="7">
        <f>'[2]Lafarge Cement'!K32</f>
        <v>44184</v>
      </c>
      <c r="L59" s="7">
        <f>'[2]Lafarge Cement'!L32</f>
        <v>30567</v>
      </c>
      <c r="M59" s="7">
        <f>'[2]Lafarge Cement'!M32</f>
        <v>26392</v>
      </c>
      <c r="N59" s="7">
        <f>'[2]Lafarge Cement'!N32</f>
        <v>20453</v>
      </c>
      <c r="O59" s="28">
        <f>'[2]Lafarge Cement'!O32</f>
        <v>275458</v>
      </c>
      <c r="Q59" s="9"/>
      <c r="R59" s="9"/>
    </row>
    <row r="60" spans="1:18" s="16" customFormat="1" ht="15" x14ac:dyDescent="0.25">
      <c r="A60" s="27"/>
      <c r="B60" s="6" t="s">
        <v>38</v>
      </c>
      <c r="C60" s="7">
        <f>'[2]Lafarge Cement'!C43</f>
        <v>54297</v>
      </c>
      <c r="D60" s="7">
        <f>'[2]Lafarge Cement'!D43</f>
        <v>53424</v>
      </c>
      <c r="E60" s="7">
        <f>'[2]Lafarge Cement'!E43</f>
        <v>60481</v>
      </c>
      <c r="F60" s="7">
        <f>'[2]Lafarge Cement'!F43</f>
        <v>64565</v>
      </c>
      <c r="G60" s="7">
        <f>'[2]Lafarge Cement'!G43</f>
        <v>59505</v>
      </c>
      <c r="H60" s="7">
        <f>'[2]Lafarge Cement'!H43</f>
        <v>73595</v>
      </c>
      <c r="I60" s="7">
        <f>'[2]Lafarge Cement'!I43</f>
        <v>81571</v>
      </c>
      <c r="J60" s="7">
        <f>'[2]Lafarge Cement'!J43</f>
        <v>55126</v>
      </c>
      <c r="K60" s="7">
        <f>'[2]Lafarge Cement'!K43</f>
        <v>113198</v>
      </c>
      <c r="L60" s="7">
        <f>'[2]Lafarge Cement'!L43</f>
        <v>98322</v>
      </c>
      <c r="M60" s="7">
        <f>'[2]Lafarge Cement'!M43</f>
        <v>26392</v>
      </c>
      <c r="N60" s="7">
        <f>'[2]Lafarge Cement'!N43</f>
        <v>71240</v>
      </c>
      <c r="O60" s="28">
        <f>'[2]Lafarge Cement'!O43</f>
        <v>811716</v>
      </c>
      <c r="Q60" s="9"/>
      <c r="R60" s="9"/>
    </row>
    <row r="61" spans="1:18" s="16" customFormat="1" ht="15" x14ac:dyDescent="0.25">
      <c r="A61" s="27"/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28"/>
      <c r="Q61" s="9"/>
      <c r="R61" s="9"/>
    </row>
    <row r="62" spans="1:18" s="16" customFormat="1" ht="15" x14ac:dyDescent="0.25">
      <c r="A62" s="27" t="s">
        <v>39</v>
      </c>
      <c r="B62" s="6" t="s">
        <v>40</v>
      </c>
      <c r="C62" s="7">
        <f>[2]Dangote!D11</f>
        <v>51471</v>
      </c>
      <c r="D62" s="7">
        <f>[2]Dangote!E11</f>
        <v>45461</v>
      </c>
      <c r="E62" s="7">
        <f>[2]Dangote!F11</f>
        <v>48653</v>
      </c>
      <c r="F62" s="7">
        <f>[2]Dangote!G11</f>
        <v>54275</v>
      </c>
      <c r="G62" s="7">
        <f>[2]Dangote!H11</f>
        <v>60613</v>
      </c>
      <c r="H62" s="7">
        <f>[2]Dangote!I11</f>
        <v>68033</v>
      </c>
      <c r="I62" s="7">
        <f>[2]Dangote!J11</f>
        <v>71225</v>
      </c>
      <c r="J62" s="7">
        <f>[2]Dangote!K11</f>
        <v>73224</v>
      </c>
      <c r="K62" s="7">
        <f>[2]Dangote!L11</f>
        <v>67852</v>
      </c>
      <c r="L62" s="7">
        <f>[2]Dangote!M11</f>
        <v>97281</v>
      </c>
      <c r="M62" s="7">
        <f>[2]Dangote!N11</f>
        <v>88942</v>
      </c>
      <c r="N62" s="7">
        <f>[2]Dangote!O11</f>
        <v>80682</v>
      </c>
      <c r="O62" s="28">
        <f>SUM(C62:N62)</f>
        <v>807712</v>
      </c>
      <c r="Q62" s="9"/>
      <c r="R62" s="9"/>
    </row>
    <row r="63" spans="1:18" s="16" customFormat="1" ht="15" x14ac:dyDescent="0.25">
      <c r="A63" s="37"/>
      <c r="B63" s="56" t="s">
        <v>41</v>
      </c>
      <c r="C63" s="57">
        <f t="shared" ref="C63:N63" si="0">C56+C60+C62</f>
        <v>140913.96</v>
      </c>
      <c r="D63" s="57">
        <f t="shared" si="0"/>
        <v>127076</v>
      </c>
      <c r="E63" s="57">
        <f t="shared" si="0"/>
        <v>148390.5</v>
      </c>
      <c r="F63" s="57">
        <f t="shared" si="0"/>
        <v>160319.20000000001</v>
      </c>
      <c r="G63" s="57">
        <f t="shared" si="0"/>
        <v>170376.14</v>
      </c>
      <c r="H63" s="57">
        <f t="shared" si="0"/>
        <v>191314</v>
      </c>
      <c r="I63" s="57">
        <f t="shared" si="0"/>
        <v>201256.82</v>
      </c>
      <c r="J63" s="57">
        <f t="shared" si="0"/>
        <v>179739.26</v>
      </c>
      <c r="K63" s="57">
        <f t="shared" si="0"/>
        <v>229296</v>
      </c>
      <c r="L63" s="57">
        <f t="shared" si="0"/>
        <v>234206.79</v>
      </c>
      <c r="M63" s="57">
        <f t="shared" si="0"/>
        <v>115334</v>
      </c>
      <c r="N63" s="57">
        <f t="shared" si="0"/>
        <v>199301</v>
      </c>
      <c r="O63" s="58">
        <f>SUM(C63:N63)</f>
        <v>2097523.67</v>
      </c>
      <c r="Q63" s="9"/>
      <c r="R63" s="9"/>
    </row>
    <row r="64" spans="1:18" s="16" customFormat="1" ht="15" x14ac:dyDescent="0.25">
      <c r="A64" s="2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Q64" s="9"/>
      <c r="R64" s="9"/>
    </row>
    <row r="65" spans="1:18" s="16" customFormat="1" ht="15" x14ac:dyDescent="0.25">
      <c r="A65" s="54" t="s">
        <v>42</v>
      </c>
      <c r="B65" s="24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/>
      <c r="Q65" s="9"/>
      <c r="R65" s="9"/>
    </row>
    <row r="66" spans="1:18" s="16" customFormat="1" ht="15" x14ac:dyDescent="0.25">
      <c r="A66" s="27" t="s">
        <v>43</v>
      </c>
      <c r="B66" s="6" t="s">
        <v>44</v>
      </c>
      <c r="C66" s="7">
        <f>'[2]Ndola Lime'!B18</f>
        <v>0</v>
      </c>
      <c r="D66" s="7">
        <f>'[2]Ndola Lime'!C18</f>
        <v>4648</v>
      </c>
      <c r="E66" s="7">
        <f>'[2]Ndola Lime'!D18</f>
        <v>4969</v>
      </c>
      <c r="F66" s="7">
        <f>'[2]Ndola Lime'!E18</f>
        <v>4864</v>
      </c>
      <c r="G66" s="7">
        <f>'[2]Ndola Lime'!F18</f>
        <v>0</v>
      </c>
      <c r="H66" s="7">
        <f>'[2]Ndola Lime'!G18</f>
        <v>0</v>
      </c>
      <c r="I66" s="7">
        <f>'[2]Ndola Lime'!H18</f>
        <v>0</v>
      </c>
      <c r="J66" s="7">
        <f>'[2]Ndola Lime'!I18</f>
        <v>5414</v>
      </c>
      <c r="K66" s="7">
        <f>'[2]Ndola Lime'!J18</f>
        <v>2352</v>
      </c>
      <c r="L66" s="7">
        <f>'[2]Ndola Lime'!K18</f>
        <v>862</v>
      </c>
      <c r="M66" s="7">
        <f>'[2]Ndola Lime'!L18</f>
        <v>856</v>
      </c>
      <c r="N66" s="7">
        <f>'[2]Ndola Lime'!M18</f>
        <v>0</v>
      </c>
      <c r="O66" s="28">
        <f>'[2]Ndola Lime'!N18</f>
        <v>23965</v>
      </c>
      <c r="Q66" s="9"/>
      <c r="R66" s="9"/>
    </row>
    <row r="67" spans="1:18" s="16" customFormat="1" ht="15" x14ac:dyDescent="0.25">
      <c r="A67" s="27"/>
      <c r="B67" s="6" t="s">
        <v>45</v>
      </c>
      <c r="C67" s="7">
        <f>'[2]Ndola Lime'!B19</f>
        <v>0</v>
      </c>
      <c r="D67" s="7">
        <f>'[2]Ndola Lime'!C19</f>
        <v>3011</v>
      </c>
      <c r="E67" s="7">
        <f>'[2]Ndola Lime'!D19</f>
        <v>4717</v>
      </c>
      <c r="F67" s="7">
        <f>'[2]Ndola Lime'!E19</f>
        <v>6022</v>
      </c>
      <c r="G67" s="7">
        <f>'[2]Ndola Lime'!F19</f>
        <v>0</v>
      </c>
      <c r="H67" s="7">
        <f>'[2]Ndola Lime'!G19</f>
        <v>0</v>
      </c>
      <c r="I67" s="7">
        <f>'[2]Ndola Lime'!H19</f>
        <v>0</v>
      </c>
      <c r="J67" s="7">
        <f>'[2]Ndola Lime'!I19</f>
        <v>6396</v>
      </c>
      <c r="K67" s="7">
        <f>'[2]Ndola Lime'!J19</f>
        <v>0</v>
      </c>
      <c r="L67" s="7">
        <f>'[2]Ndola Lime'!K19</f>
        <v>0</v>
      </c>
      <c r="M67" s="7">
        <f>'[2]Ndola Lime'!L19</f>
        <v>5117</v>
      </c>
      <c r="N67" s="7">
        <f>'[2]Ndola Lime'!M19</f>
        <v>3890</v>
      </c>
      <c r="O67" s="28">
        <f>'[2]Ndola Lime'!N19</f>
        <v>29153</v>
      </c>
      <c r="Q67" s="9"/>
      <c r="R67" s="9"/>
    </row>
    <row r="68" spans="1:18" s="16" customFormat="1" ht="15" x14ac:dyDescent="0.25">
      <c r="A68" s="27"/>
      <c r="B68" s="6" t="s">
        <v>46</v>
      </c>
      <c r="C68" s="7">
        <f>'[2]Ndola Lime'!B20</f>
        <v>0</v>
      </c>
      <c r="D68" s="7">
        <f>'[2]Ndola Lime'!C20</f>
        <v>1989</v>
      </c>
      <c r="E68" s="7">
        <f>'[2]Ndola Lime'!D20</f>
        <v>2474</v>
      </c>
      <c r="F68" s="7">
        <f>'[2]Ndola Lime'!E20</f>
        <v>1165</v>
      </c>
      <c r="G68" s="7">
        <f>'[2]Ndola Lime'!F20</f>
        <v>0</v>
      </c>
      <c r="H68" s="7">
        <f>'[2]Ndola Lime'!G20</f>
        <v>0</v>
      </c>
      <c r="I68" s="7">
        <f>'[2]Ndola Lime'!H20</f>
        <v>0</v>
      </c>
      <c r="J68" s="7">
        <f>'[2]Ndola Lime'!I20</f>
        <v>1917</v>
      </c>
      <c r="K68" s="7">
        <f>'[2]Ndola Lime'!J20</f>
        <v>1124</v>
      </c>
      <c r="L68" s="7">
        <f>'[2]Ndola Lime'!K20</f>
        <v>1572</v>
      </c>
      <c r="M68" s="7">
        <f>'[2]Ndola Lime'!L20</f>
        <v>1374</v>
      </c>
      <c r="N68" s="7">
        <f>'[2]Ndola Lime'!M20</f>
        <v>2035</v>
      </c>
      <c r="O68" s="28">
        <f>'[2]Ndola Lime'!N20</f>
        <v>13650</v>
      </c>
      <c r="Q68" s="9"/>
      <c r="R68" s="9"/>
    </row>
    <row r="69" spans="1:18" x14ac:dyDescent="0.2">
      <c r="A69" s="37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2"/>
      <c r="Q69" s="9"/>
      <c r="R69" s="9"/>
    </row>
    <row r="70" spans="1:18" x14ac:dyDescent="0.2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Q70" s="9">
        <f>SUM(C38:E38)</f>
        <v>588</v>
      </c>
      <c r="R70" s="9">
        <f>SUM(F38:H38)</f>
        <v>575</v>
      </c>
    </row>
    <row r="71" spans="1:18" ht="15" x14ac:dyDescent="0.25">
      <c r="A71" s="61" t="s">
        <v>47</v>
      </c>
      <c r="B71" s="5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Q71" s="9">
        <f>SUM(C39:E39)</f>
        <v>656.36831000000006</v>
      </c>
      <c r="R71" s="9">
        <f>SUM(F39:H39)</f>
        <v>594.09054000000003</v>
      </c>
    </row>
    <row r="72" spans="1:18" s="35" customFormat="1" x14ac:dyDescent="0.2">
      <c r="A72" s="27" t="s">
        <v>48</v>
      </c>
      <c r="B72" s="6" t="s">
        <v>49</v>
      </c>
      <c r="C72" s="7">
        <f>'[2]Kagem Mining Limited'!B13</f>
        <v>314168</v>
      </c>
      <c r="D72" s="7">
        <f>'[2]Kagem Mining Limited'!C13</f>
        <v>308910</v>
      </c>
      <c r="E72" s="7">
        <f>'[2]Kagem Mining Limited'!D13</f>
        <v>430542</v>
      </c>
      <c r="F72" s="7">
        <f>'[2]Kagem Mining Limited'!E13</f>
        <v>393938</v>
      </c>
      <c r="G72" s="7">
        <f>'[2]Kagem Mining Limited'!F13</f>
        <v>223627</v>
      </c>
      <c r="H72" s="7">
        <f>'[2]Kagem Mining Limited'!G13</f>
        <v>275268</v>
      </c>
      <c r="I72" s="7">
        <f>'[2]Kagem Mining Limited'!H13</f>
        <v>249748</v>
      </c>
      <c r="J72" s="7">
        <f>'[2]Kagem Mining Limited'!I13</f>
        <v>260467</v>
      </c>
      <c r="K72" s="7">
        <f>'[2]Kagem Mining Limited'!J13</f>
        <v>475578</v>
      </c>
      <c r="L72" s="7">
        <f>'[2]Kagem Mining Limited'!K13</f>
        <v>409787</v>
      </c>
      <c r="M72" s="7">
        <f>'[2]Kagem Mining Limited'!L13</f>
        <v>409787</v>
      </c>
      <c r="N72" s="7">
        <f>'[2]Kagem Mining Limited'!M13</f>
        <v>621782</v>
      </c>
      <c r="O72" s="28">
        <f>'[2]Kagem Mining Limited'!N13</f>
        <v>4373602</v>
      </c>
      <c r="Q72" s="36"/>
      <c r="R72" s="36"/>
    </row>
    <row r="73" spans="1:18" x14ac:dyDescent="0.2">
      <c r="A73" s="27" t="s">
        <v>48</v>
      </c>
      <c r="B73" s="6" t="s">
        <v>50</v>
      </c>
      <c r="C73" s="7">
        <f>'[2]Kagem Mining Limited'!B14</f>
        <v>314.16800000000001</v>
      </c>
      <c r="D73" s="7">
        <f>'[2]Kagem Mining Limited'!C14</f>
        <v>308.91000000000003</v>
      </c>
      <c r="E73" s="7">
        <f>'[2]Kagem Mining Limited'!D14</f>
        <v>430.54199999999997</v>
      </c>
      <c r="F73" s="7">
        <f>'[2]Kagem Mining Limited'!E14</f>
        <v>393.93799999999999</v>
      </c>
      <c r="G73" s="7">
        <f>'[2]Kagem Mining Limited'!F14</f>
        <v>223.62700000000001</v>
      </c>
      <c r="H73" s="7">
        <f>'[2]Kagem Mining Limited'!G14</f>
        <v>275.26799999999997</v>
      </c>
      <c r="I73" s="7">
        <f>'[2]Kagem Mining Limited'!H14</f>
        <v>249.74799999999999</v>
      </c>
      <c r="J73" s="7">
        <f>'[2]Kagem Mining Limited'!I14</f>
        <v>260.46699999999998</v>
      </c>
      <c r="K73" s="7">
        <f>'[2]Kagem Mining Limited'!J14</f>
        <v>475.57799999999997</v>
      </c>
      <c r="L73" s="7">
        <f>'[2]Kagem Mining Limited'!K14</f>
        <v>409.78699999999998</v>
      </c>
      <c r="M73" s="7">
        <f>'[2]Kagem Mining Limited'!L14</f>
        <v>409.78699999999998</v>
      </c>
      <c r="N73" s="7">
        <f>'[2]Kagem Mining Limited'!M14</f>
        <v>621.78200000000004</v>
      </c>
      <c r="O73" s="28">
        <f>'[2]Kagem Mining Limited'!N14</f>
        <v>4373.6019999999999</v>
      </c>
      <c r="Q73" s="9">
        <f>SUM(C41:E41)</f>
        <v>1244.3683100000001</v>
      </c>
      <c r="R73" s="9">
        <f>SUM(F41:H41)</f>
        <v>1169.0905399999999</v>
      </c>
    </row>
    <row r="74" spans="1:18" x14ac:dyDescent="0.2">
      <c r="A74" s="27" t="s">
        <v>51</v>
      </c>
      <c r="B74" s="6" t="s">
        <v>50</v>
      </c>
      <c r="C74" s="7">
        <f>'[2]Grizzly Mining'!B96</f>
        <v>10970.92</v>
      </c>
      <c r="D74" s="7">
        <f>'[2]Grizzly Mining'!C96</f>
        <v>6324.44</v>
      </c>
      <c r="E74" s="7">
        <f>'[2]Grizzly Mining'!D96</f>
        <v>6953.86</v>
      </c>
      <c r="F74" s="7">
        <f>'[2]Grizzly Mining'!E96</f>
        <v>7312.1799999999994</v>
      </c>
      <c r="G74" s="7">
        <f>'[2]Grizzly Mining'!F96</f>
        <v>9267.61</v>
      </c>
      <c r="H74" s="7">
        <f>'[2]Grizzly Mining'!G96</f>
        <v>4105.53</v>
      </c>
      <c r="I74" s="7">
        <f>'[2]Grizzly Mining'!H96</f>
        <v>1971.22</v>
      </c>
      <c r="J74" s="7">
        <f>'[2]Grizzly Mining'!I96</f>
        <v>2893.41</v>
      </c>
      <c r="K74" s="7">
        <f>'[2]Grizzly Mining'!J96</f>
        <v>0</v>
      </c>
      <c r="L74" s="7">
        <f>'[2]Grizzly Mining'!K96</f>
        <v>1907.7159999999999</v>
      </c>
      <c r="M74" s="7">
        <f>'[2]Grizzly Mining'!L96</f>
        <v>0</v>
      </c>
      <c r="N74" s="7">
        <f>'[2]Grizzly Mining'!M96</f>
        <v>3982.587</v>
      </c>
      <c r="O74" s="28">
        <f>'[2]Grizzly Mining'!N96</f>
        <v>55689.472999999998</v>
      </c>
      <c r="Q74" s="9"/>
      <c r="R74" s="9"/>
    </row>
    <row r="75" spans="1:18" ht="15" x14ac:dyDescent="0.25">
      <c r="A75" s="37"/>
      <c r="B75" s="62" t="s">
        <v>52</v>
      </c>
      <c r="C75" s="63">
        <f>SUM(C73:C74)</f>
        <v>11285.088</v>
      </c>
      <c r="D75" s="63">
        <f>SUM(D73:D74)</f>
        <v>6633.3499999999995</v>
      </c>
      <c r="E75" s="63">
        <f t="shared" ref="E75:N75" si="1">SUM(E73:E74)</f>
        <v>7384.402</v>
      </c>
      <c r="F75" s="63">
        <f t="shared" si="1"/>
        <v>7706.1179999999995</v>
      </c>
      <c r="G75" s="63">
        <f t="shared" si="1"/>
        <v>9491.237000000001</v>
      </c>
      <c r="H75" s="63">
        <f t="shared" si="1"/>
        <v>4380.7979999999998</v>
      </c>
      <c r="I75" s="63">
        <f t="shared" si="1"/>
        <v>2220.9679999999998</v>
      </c>
      <c r="J75" s="63">
        <f t="shared" si="1"/>
        <v>3153.877</v>
      </c>
      <c r="K75" s="63">
        <f t="shared" si="1"/>
        <v>475.57799999999997</v>
      </c>
      <c r="L75" s="63">
        <f t="shared" si="1"/>
        <v>2317.5029999999997</v>
      </c>
      <c r="M75" s="63">
        <f t="shared" si="1"/>
        <v>409.78699999999998</v>
      </c>
      <c r="N75" s="63">
        <f t="shared" si="1"/>
        <v>4604.3689999999997</v>
      </c>
      <c r="O75" s="64">
        <f>SUM(C75:N75)</f>
        <v>60063.074999999997</v>
      </c>
      <c r="Q75" s="9"/>
      <c r="R75" s="9"/>
    </row>
    <row r="76" spans="1:18" x14ac:dyDescent="0.2">
      <c r="Q76" s="9"/>
      <c r="R76" s="9"/>
    </row>
    <row r="77" spans="1:18" x14ac:dyDescent="0.2">
      <c r="Q77" s="9"/>
      <c r="R77" s="9"/>
    </row>
    <row r="78" spans="1:18" x14ac:dyDescent="0.2">
      <c r="Q78" s="9"/>
      <c r="R78" s="9"/>
    </row>
    <row r="79" spans="1:18" x14ac:dyDescent="0.2">
      <c r="Q79" s="9"/>
      <c r="R79" s="9"/>
    </row>
    <row r="80" spans="1:18" x14ac:dyDescent="0.2">
      <c r="Q80" s="9">
        <f t="shared" ref="Q80:Q107" si="2">SUM(C48:E48)</f>
        <v>12615</v>
      </c>
      <c r="R80" s="9">
        <f t="shared" ref="R80:R107" si="3">SUM(F48:H48)</f>
        <v>18691</v>
      </c>
    </row>
    <row r="81" spans="17:18" x14ac:dyDescent="0.2">
      <c r="Q81" s="9"/>
      <c r="R81" s="9"/>
    </row>
    <row r="82" spans="17:18" x14ac:dyDescent="0.2">
      <c r="Q82" s="9"/>
      <c r="R82" s="9"/>
    </row>
    <row r="83" spans="17:18" x14ac:dyDescent="0.2">
      <c r="Q83" s="9"/>
      <c r="R83" s="9"/>
    </row>
    <row r="84" spans="17:18" x14ac:dyDescent="0.2">
      <c r="Q84" s="9"/>
      <c r="R84" s="9"/>
    </row>
    <row r="85" spans="17:18" x14ac:dyDescent="0.2">
      <c r="Q85" s="9"/>
      <c r="R85" s="9"/>
    </row>
    <row r="86" spans="17:18" x14ac:dyDescent="0.2">
      <c r="Q86" s="9"/>
      <c r="R86" s="9"/>
    </row>
    <row r="87" spans="17:18" x14ac:dyDescent="0.2">
      <c r="Q87" s="9"/>
      <c r="R87" s="9"/>
    </row>
    <row r="88" spans="17:18" x14ac:dyDescent="0.2">
      <c r="Q88" s="9">
        <f t="shared" si="2"/>
        <v>102593.45999999999</v>
      </c>
      <c r="R88" s="9">
        <f t="shared" si="3"/>
        <v>141423.34</v>
      </c>
    </row>
    <row r="89" spans="17:18" x14ac:dyDescent="0.2">
      <c r="Q89" s="9">
        <f t="shared" si="2"/>
        <v>0</v>
      </c>
      <c r="R89" s="9">
        <f t="shared" si="3"/>
        <v>0</v>
      </c>
    </row>
    <row r="90" spans="17:18" x14ac:dyDescent="0.2">
      <c r="Q90" s="9">
        <f t="shared" si="2"/>
        <v>108651</v>
      </c>
      <c r="R90" s="9">
        <f t="shared" si="3"/>
        <v>130711</v>
      </c>
    </row>
    <row r="91" spans="17:18" x14ac:dyDescent="0.2">
      <c r="Q91" s="9">
        <f t="shared" si="2"/>
        <v>59551</v>
      </c>
      <c r="R91" s="9">
        <f t="shared" si="3"/>
        <v>66954</v>
      </c>
    </row>
    <row r="92" spans="17:18" x14ac:dyDescent="0.2">
      <c r="Q92" s="9">
        <f t="shared" si="2"/>
        <v>168202</v>
      </c>
      <c r="R92" s="9">
        <f t="shared" si="3"/>
        <v>197665</v>
      </c>
    </row>
    <row r="93" spans="17:18" x14ac:dyDescent="0.2">
      <c r="Q93" s="9"/>
      <c r="R93" s="9"/>
    </row>
    <row r="94" spans="17:18" x14ac:dyDescent="0.2">
      <c r="Q94" s="9"/>
      <c r="R94" s="9"/>
    </row>
    <row r="95" spans="17:18" x14ac:dyDescent="0.2">
      <c r="Q95" s="9">
        <f t="shared" si="2"/>
        <v>416380.45999999996</v>
      </c>
      <c r="R95" s="9">
        <f t="shared" si="3"/>
        <v>522009.34</v>
      </c>
    </row>
    <row r="96" spans="17:18" x14ac:dyDescent="0.2">
      <c r="Q96" s="9">
        <f t="shared" si="2"/>
        <v>0</v>
      </c>
      <c r="R96" s="9">
        <f t="shared" si="3"/>
        <v>0</v>
      </c>
    </row>
    <row r="97" spans="17:18" x14ac:dyDescent="0.2">
      <c r="Q97" s="9">
        <f t="shared" si="2"/>
        <v>0</v>
      </c>
      <c r="R97" s="9">
        <f t="shared" si="3"/>
        <v>0</v>
      </c>
    </row>
    <row r="98" spans="17:18" x14ac:dyDescent="0.2">
      <c r="Q98" s="9">
        <f t="shared" si="2"/>
        <v>9617</v>
      </c>
      <c r="R98" s="9">
        <f t="shared" si="3"/>
        <v>4864</v>
      </c>
    </row>
    <row r="99" spans="17:18" x14ac:dyDescent="0.2">
      <c r="Q99" s="9">
        <f t="shared" si="2"/>
        <v>7728</v>
      </c>
      <c r="R99" s="9">
        <f t="shared" si="3"/>
        <v>6022</v>
      </c>
    </row>
    <row r="100" spans="17:18" x14ac:dyDescent="0.2">
      <c r="Q100" s="9">
        <f t="shared" si="2"/>
        <v>4463</v>
      </c>
      <c r="R100" s="9">
        <f t="shared" si="3"/>
        <v>1165</v>
      </c>
    </row>
    <row r="101" spans="17:18" x14ac:dyDescent="0.2">
      <c r="Q101" s="9"/>
      <c r="R101" s="9"/>
    </row>
    <row r="102" spans="17:18" x14ac:dyDescent="0.2">
      <c r="Q102" s="9"/>
      <c r="R102" s="9"/>
    </row>
    <row r="103" spans="17:18" x14ac:dyDescent="0.2">
      <c r="Q103" s="9"/>
      <c r="R103" s="9"/>
    </row>
    <row r="104" spans="17:18" x14ac:dyDescent="0.2">
      <c r="Q104" s="9">
        <f t="shared" si="2"/>
        <v>1053620</v>
      </c>
      <c r="R104" s="9">
        <f t="shared" si="3"/>
        <v>892833</v>
      </c>
    </row>
    <row r="105" spans="17:18" x14ac:dyDescent="0.2">
      <c r="Q105" s="9">
        <f t="shared" si="2"/>
        <v>1053.6199999999999</v>
      </c>
      <c r="R105" s="9">
        <f t="shared" si="3"/>
        <v>892.83300000000008</v>
      </c>
    </row>
    <row r="106" spans="17:18" x14ac:dyDescent="0.2">
      <c r="Q106" s="9">
        <f t="shared" si="2"/>
        <v>24249.22</v>
      </c>
      <c r="R106" s="9">
        <f t="shared" si="3"/>
        <v>20685.32</v>
      </c>
    </row>
    <row r="107" spans="17:18" x14ac:dyDescent="0.2">
      <c r="Q107" s="9">
        <f t="shared" si="2"/>
        <v>25302.839999999997</v>
      </c>
      <c r="R107" s="9">
        <f t="shared" si="3"/>
        <v>21578.152999999998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workbookViewId="0">
      <selection activeCell="A19" sqref="A19"/>
    </sheetView>
  </sheetViews>
  <sheetFormatPr defaultRowHeight="14.25" x14ac:dyDescent="0.2"/>
  <cols>
    <col min="1" max="1" width="52.85546875" style="2" customWidth="1"/>
    <col min="2" max="14" width="15.7109375" style="2" customWidth="1"/>
    <col min="15" max="15" width="12.7109375" style="2" customWidth="1"/>
    <col min="16" max="16" width="16" style="2" customWidth="1"/>
    <col min="17" max="17" width="11.5703125" style="2" customWidth="1"/>
    <col min="18" max="18" width="11.7109375" style="2" bestFit="1" customWidth="1"/>
    <col min="19" max="20" width="9.140625" style="2"/>
    <col min="21" max="22" width="11.7109375" style="2" bestFit="1" customWidth="1"/>
    <col min="23" max="256" width="9.140625" style="2"/>
    <col min="257" max="257" width="52.85546875" style="2" customWidth="1"/>
    <col min="258" max="258" width="54.140625" style="2" customWidth="1"/>
    <col min="259" max="259" width="14.28515625" style="2" bestFit="1" customWidth="1"/>
    <col min="260" max="268" width="11.7109375" style="2" bestFit="1" customWidth="1"/>
    <col min="269" max="269" width="11.42578125" style="2" customWidth="1"/>
    <col min="270" max="270" width="11.7109375" style="2" bestFit="1" customWidth="1"/>
    <col min="271" max="271" width="12.7109375" style="2" customWidth="1"/>
    <col min="272" max="272" width="16" style="2" customWidth="1"/>
    <col min="273" max="273" width="11.5703125" style="2" customWidth="1"/>
    <col min="274" max="274" width="11.7109375" style="2" bestFit="1" customWidth="1"/>
    <col min="275" max="276" width="9.140625" style="2"/>
    <col min="277" max="278" width="11.7109375" style="2" bestFit="1" customWidth="1"/>
    <col min="279" max="512" width="9.140625" style="2"/>
    <col min="513" max="513" width="52.85546875" style="2" customWidth="1"/>
    <col min="514" max="514" width="54.140625" style="2" customWidth="1"/>
    <col min="515" max="515" width="14.28515625" style="2" bestFit="1" customWidth="1"/>
    <col min="516" max="524" width="11.7109375" style="2" bestFit="1" customWidth="1"/>
    <col min="525" max="525" width="11.42578125" style="2" customWidth="1"/>
    <col min="526" max="526" width="11.7109375" style="2" bestFit="1" customWidth="1"/>
    <col min="527" max="527" width="12.7109375" style="2" customWidth="1"/>
    <col min="528" max="528" width="16" style="2" customWidth="1"/>
    <col min="529" max="529" width="11.5703125" style="2" customWidth="1"/>
    <col min="530" max="530" width="11.7109375" style="2" bestFit="1" customWidth="1"/>
    <col min="531" max="532" width="9.140625" style="2"/>
    <col min="533" max="534" width="11.7109375" style="2" bestFit="1" customWidth="1"/>
    <col min="535" max="768" width="9.140625" style="2"/>
    <col min="769" max="769" width="52.85546875" style="2" customWidth="1"/>
    <col min="770" max="770" width="54.140625" style="2" customWidth="1"/>
    <col min="771" max="771" width="14.28515625" style="2" bestFit="1" customWidth="1"/>
    <col min="772" max="780" width="11.7109375" style="2" bestFit="1" customWidth="1"/>
    <col min="781" max="781" width="11.42578125" style="2" customWidth="1"/>
    <col min="782" max="782" width="11.7109375" style="2" bestFit="1" customWidth="1"/>
    <col min="783" max="783" width="12.7109375" style="2" customWidth="1"/>
    <col min="784" max="784" width="16" style="2" customWidth="1"/>
    <col min="785" max="785" width="11.5703125" style="2" customWidth="1"/>
    <col min="786" max="786" width="11.7109375" style="2" bestFit="1" customWidth="1"/>
    <col min="787" max="788" width="9.140625" style="2"/>
    <col min="789" max="790" width="11.7109375" style="2" bestFit="1" customWidth="1"/>
    <col min="791" max="1024" width="9.140625" style="2"/>
    <col min="1025" max="1025" width="52.85546875" style="2" customWidth="1"/>
    <col min="1026" max="1026" width="54.140625" style="2" customWidth="1"/>
    <col min="1027" max="1027" width="14.28515625" style="2" bestFit="1" customWidth="1"/>
    <col min="1028" max="1036" width="11.7109375" style="2" bestFit="1" customWidth="1"/>
    <col min="1037" max="1037" width="11.42578125" style="2" customWidth="1"/>
    <col min="1038" max="1038" width="11.7109375" style="2" bestFit="1" customWidth="1"/>
    <col min="1039" max="1039" width="12.7109375" style="2" customWidth="1"/>
    <col min="1040" max="1040" width="16" style="2" customWidth="1"/>
    <col min="1041" max="1041" width="11.5703125" style="2" customWidth="1"/>
    <col min="1042" max="1042" width="11.7109375" style="2" bestFit="1" customWidth="1"/>
    <col min="1043" max="1044" width="9.140625" style="2"/>
    <col min="1045" max="1046" width="11.7109375" style="2" bestFit="1" customWidth="1"/>
    <col min="1047" max="1280" width="9.140625" style="2"/>
    <col min="1281" max="1281" width="52.85546875" style="2" customWidth="1"/>
    <col min="1282" max="1282" width="54.140625" style="2" customWidth="1"/>
    <col min="1283" max="1283" width="14.28515625" style="2" bestFit="1" customWidth="1"/>
    <col min="1284" max="1292" width="11.7109375" style="2" bestFit="1" customWidth="1"/>
    <col min="1293" max="1293" width="11.42578125" style="2" customWidth="1"/>
    <col min="1294" max="1294" width="11.7109375" style="2" bestFit="1" customWidth="1"/>
    <col min="1295" max="1295" width="12.7109375" style="2" customWidth="1"/>
    <col min="1296" max="1296" width="16" style="2" customWidth="1"/>
    <col min="1297" max="1297" width="11.5703125" style="2" customWidth="1"/>
    <col min="1298" max="1298" width="11.7109375" style="2" bestFit="1" customWidth="1"/>
    <col min="1299" max="1300" width="9.140625" style="2"/>
    <col min="1301" max="1302" width="11.7109375" style="2" bestFit="1" customWidth="1"/>
    <col min="1303" max="1536" width="9.140625" style="2"/>
    <col min="1537" max="1537" width="52.85546875" style="2" customWidth="1"/>
    <col min="1538" max="1538" width="54.140625" style="2" customWidth="1"/>
    <col min="1539" max="1539" width="14.28515625" style="2" bestFit="1" customWidth="1"/>
    <col min="1540" max="1548" width="11.7109375" style="2" bestFit="1" customWidth="1"/>
    <col min="1549" max="1549" width="11.42578125" style="2" customWidth="1"/>
    <col min="1550" max="1550" width="11.7109375" style="2" bestFit="1" customWidth="1"/>
    <col min="1551" max="1551" width="12.7109375" style="2" customWidth="1"/>
    <col min="1552" max="1552" width="16" style="2" customWidth="1"/>
    <col min="1553" max="1553" width="11.5703125" style="2" customWidth="1"/>
    <col min="1554" max="1554" width="11.7109375" style="2" bestFit="1" customWidth="1"/>
    <col min="1555" max="1556" width="9.140625" style="2"/>
    <col min="1557" max="1558" width="11.7109375" style="2" bestFit="1" customWidth="1"/>
    <col min="1559" max="1792" width="9.140625" style="2"/>
    <col min="1793" max="1793" width="52.85546875" style="2" customWidth="1"/>
    <col min="1794" max="1794" width="54.140625" style="2" customWidth="1"/>
    <col min="1795" max="1795" width="14.28515625" style="2" bestFit="1" customWidth="1"/>
    <col min="1796" max="1804" width="11.7109375" style="2" bestFit="1" customWidth="1"/>
    <col min="1805" max="1805" width="11.42578125" style="2" customWidth="1"/>
    <col min="1806" max="1806" width="11.7109375" style="2" bestFit="1" customWidth="1"/>
    <col min="1807" max="1807" width="12.7109375" style="2" customWidth="1"/>
    <col min="1808" max="1808" width="16" style="2" customWidth="1"/>
    <col min="1809" max="1809" width="11.5703125" style="2" customWidth="1"/>
    <col min="1810" max="1810" width="11.7109375" style="2" bestFit="1" customWidth="1"/>
    <col min="1811" max="1812" width="9.140625" style="2"/>
    <col min="1813" max="1814" width="11.7109375" style="2" bestFit="1" customWidth="1"/>
    <col min="1815" max="2048" width="9.140625" style="2"/>
    <col min="2049" max="2049" width="52.85546875" style="2" customWidth="1"/>
    <col min="2050" max="2050" width="54.140625" style="2" customWidth="1"/>
    <col min="2051" max="2051" width="14.28515625" style="2" bestFit="1" customWidth="1"/>
    <col min="2052" max="2060" width="11.7109375" style="2" bestFit="1" customWidth="1"/>
    <col min="2061" max="2061" width="11.42578125" style="2" customWidth="1"/>
    <col min="2062" max="2062" width="11.7109375" style="2" bestFit="1" customWidth="1"/>
    <col min="2063" max="2063" width="12.7109375" style="2" customWidth="1"/>
    <col min="2064" max="2064" width="16" style="2" customWidth="1"/>
    <col min="2065" max="2065" width="11.5703125" style="2" customWidth="1"/>
    <col min="2066" max="2066" width="11.7109375" style="2" bestFit="1" customWidth="1"/>
    <col min="2067" max="2068" width="9.140625" style="2"/>
    <col min="2069" max="2070" width="11.7109375" style="2" bestFit="1" customWidth="1"/>
    <col min="2071" max="2304" width="9.140625" style="2"/>
    <col min="2305" max="2305" width="52.85546875" style="2" customWidth="1"/>
    <col min="2306" max="2306" width="54.140625" style="2" customWidth="1"/>
    <col min="2307" max="2307" width="14.28515625" style="2" bestFit="1" customWidth="1"/>
    <col min="2308" max="2316" width="11.7109375" style="2" bestFit="1" customWidth="1"/>
    <col min="2317" max="2317" width="11.42578125" style="2" customWidth="1"/>
    <col min="2318" max="2318" width="11.7109375" style="2" bestFit="1" customWidth="1"/>
    <col min="2319" max="2319" width="12.7109375" style="2" customWidth="1"/>
    <col min="2320" max="2320" width="16" style="2" customWidth="1"/>
    <col min="2321" max="2321" width="11.5703125" style="2" customWidth="1"/>
    <col min="2322" max="2322" width="11.7109375" style="2" bestFit="1" customWidth="1"/>
    <col min="2323" max="2324" width="9.140625" style="2"/>
    <col min="2325" max="2326" width="11.7109375" style="2" bestFit="1" customWidth="1"/>
    <col min="2327" max="2560" width="9.140625" style="2"/>
    <col min="2561" max="2561" width="52.85546875" style="2" customWidth="1"/>
    <col min="2562" max="2562" width="54.140625" style="2" customWidth="1"/>
    <col min="2563" max="2563" width="14.28515625" style="2" bestFit="1" customWidth="1"/>
    <col min="2564" max="2572" width="11.7109375" style="2" bestFit="1" customWidth="1"/>
    <col min="2573" max="2573" width="11.42578125" style="2" customWidth="1"/>
    <col min="2574" max="2574" width="11.7109375" style="2" bestFit="1" customWidth="1"/>
    <col min="2575" max="2575" width="12.7109375" style="2" customWidth="1"/>
    <col min="2576" max="2576" width="16" style="2" customWidth="1"/>
    <col min="2577" max="2577" width="11.5703125" style="2" customWidth="1"/>
    <col min="2578" max="2578" width="11.7109375" style="2" bestFit="1" customWidth="1"/>
    <col min="2579" max="2580" width="9.140625" style="2"/>
    <col min="2581" max="2582" width="11.7109375" style="2" bestFit="1" customWidth="1"/>
    <col min="2583" max="2816" width="9.140625" style="2"/>
    <col min="2817" max="2817" width="52.85546875" style="2" customWidth="1"/>
    <col min="2818" max="2818" width="54.140625" style="2" customWidth="1"/>
    <col min="2819" max="2819" width="14.28515625" style="2" bestFit="1" customWidth="1"/>
    <col min="2820" max="2828" width="11.7109375" style="2" bestFit="1" customWidth="1"/>
    <col min="2829" max="2829" width="11.42578125" style="2" customWidth="1"/>
    <col min="2830" max="2830" width="11.7109375" style="2" bestFit="1" customWidth="1"/>
    <col min="2831" max="2831" width="12.7109375" style="2" customWidth="1"/>
    <col min="2832" max="2832" width="16" style="2" customWidth="1"/>
    <col min="2833" max="2833" width="11.5703125" style="2" customWidth="1"/>
    <col min="2834" max="2834" width="11.7109375" style="2" bestFit="1" customWidth="1"/>
    <col min="2835" max="2836" width="9.140625" style="2"/>
    <col min="2837" max="2838" width="11.7109375" style="2" bestFit="1" customWidth="1"/>
    <col min="2839" max="3072" width="9.140625" style="2"/>
    <col min="3073" max="3073" width="52.85546875" style="2" customWidth="1"/>
    <col min="3074" max="3074" width="54.140625" style="2" customWidth="1"/>
    <col min="3075" max="3075" width="14.28515625" style="2" bestFit="1" customWidth="1"/>
    <col min="3076" max="3084" width="11.7109375" style="2" bestFit="1" customWidth="1"/>
    <col min="3085" max="3085" width="11.42578125" style="2" customWidth="1"/>
    <col min="3086" max="3086" width="11.7109375" style="2" bestFit="1" customWidth="1"/>
    <col min="3087" max="3087" width="12.7109375" style="2" customWidth="1"/>
    <col min="3088" max="3088" width="16" style="2" customWidth="1"/>
    <col min="3089" max="3089" width="11.5703125" style="2" customWidth="1"/>
    <col min="3090" max="3090" width="11.7109375" style="2" bestFit="1" customWidth="1"/>
    <col min="3091" max="3092" width="9.140625" style="2"/>
    <col min="3093" max="3094" width="11.7109375" style="2" bestFit="1" customWidth="1"/>
    <col min="3095" max="3328" width="9.140625" style="2"/>
    <col min="3329" max="3329" width="52.85546875" style="2" customWidth="1"/>
    <col min="3330" max="3330" width="54.140625" style="2" customWidth="1"/>
    <col min="3331" max="3331" width="14.28515625" style="2" bestFit="1" customWidth="1"/>
    <col min="3332" max="3340" width="11.7109375" style="2" bestFit="1" customWidth="1"/>
    <col min="3341" max="3341" width="11.42578125" style="2" customWidth="1"/>
    <col min="3342" max="3342" width="11.7109375" style="2" bestFit="1" customWidth="1"/>
    <col min="3343" max="3343" width="12.7109375" style="2" customWidth="1"/>
    <col min="3344" max="3344" width="16" style="2" customWidth="1"/>
    <col min="3345" max="3345" width="11.5703125" style="2" customWidth="1"/>
    <col min="3346" max="3346" width="11.7109375" style="2" bestFit="1" customWidth="1"/>
    <col min="3347" max="3348" width="9.140625" style="2"/>
    <col min="3349" max="3350" width="11.7109375" style="2" bestFit="1" customWidth="1"/>
    <col min="3351" max="3584" width="9.140625" style="2"/>
    <col min="3585" max="3585" width="52.85546875" style="2" customWidth="1"/>
    <col min="3586" max="3586" width="54.140625" style="2" customWidth="1"/>
    <col min="3587" max="3587" width="14.28515625" style="2" bestFit="1" customWidth="1"/>
    <col min="3588" max="3596" width="11.7109375" style="2" bestFit="1" customWidth="1"/>
    <col min="3597" max="3597" width="11.42578125" style="2" customWidth="1"/>
    <col min="3598" max="3598" width="11.7109375" style="2" bestFit="1" customWidth="1"/>
    <col min="3599" max="3599" width="12.7109375" style="2" customWidth="1"/>
    <col min="3600" max="3600" width="16" style="2" customWidth="1"/>
    <col min="3601" max="3601" width="11.5703125" style="2" customWidth="1"/>
    <col min="3602" max="3602" width="11.7109375" style="2" bestFit="1" customWidth="1"/>
    <col min="3603" max="3604" width="9.140625" style="2"/>
    <col min="3605" max="3606" width="11.7109375" style="2" bestFit="1" customWidth="1"/>
    <col min="3607" max="3840" width="9.140625" style="2"/>
    <col min="3841" max="3841" width="52.85546875" style="2" customWidth="1"/>
    <col min="3842" max="3842" width="54.140625" style="2" customWidth="1"/>
    <col min="3843" max="3843" width="14.28515625" style="2" bestFit="1" customWidth="1"/>
    <col min="3844" max="3852" width="11.7109375" style="2" bestFit="1" customWidth="1"/>
    <col min="3853" max="3853" width="11.42578125" style="2" customWidth="1"/>
    <col min="3854" max="3854" width="11.7109375" style="2" bestFit="1" customWidth="1"/>
    <col min="3855" max="3855" width="12.7109375" style="2" customWidth="1"/>
    <col min="3856" max="3856" width="16" style="2" customWidth="1"/>
    <col min="3857" max="3857" width="11.5703125" style="2" customWidth="1"/>
    <col min="3858" max="3858" width="11.7109375" style="2" bestFit="1" customWidth="1"/>
    <col min="3859" max="3860" width="9.140625" style="2"/>
    <col min="3861" max="3862" width="11.7109375" style="2" bestFit="1" customWidth="1"/>
    <col min="3863" max="4096" width="9.140625" style="2"/>
    <col min="4097" max="4097" width="52.85546875" style="2" customWidth="1"/>
    <col min="4098" max="4098" width="54.140625" style="2" customWidth="1"/>
    <col min="4099" max="4099" width="14.28515625" style="2" bestFit="1" customWidth="1"/>
    <col min="4100" max="4108" width="11.7109375" style="2" bestFit="1" customWidth="1"/>
    <col min="4109" max="4109" width="11.42578125" style="2" customWidth="1"/>
    <col min="4110" max="4110" width="11.7109375" style="2" bestFit="1" customWidth="1"/>
    <col min="4111" max="4111" width="12.7109375" style="2" customWidth="1"/>
    <col min="4112" max="4112" width="16" style="2" customWidth="1"/>
    <col min="4113" max="4113" width="11.5703125" style="2" customWidth="1"/>
    <col min="4114" max="4114" width="11.7109375" style="2" bestFit="1" customWidth="1"/>
    <col min="4115" max="4116" width="9.140625" style="2"/>
    <col min="4117" max="4118" width="11.7109375" style="2" bestFit="1" customWidth="1"/>
    <col min="4119" max="4352" width="9.140625" style="2"/>
    <col min="4353" max="4353" width="52.85546875" style="2" customWidth="1"/>
    <col min="4354" max="4354" width="54.140625" style="2" customWidth="1"/>
    <col min="4355" max="4355" width="14.28515625" style="2" bestFit="1" customWidth="1"/>
    <col min="4356" max="4364" width="11.7109375" style="2" bestFit="1" customWidth="1"/>
    <col min="4365" max="4365" width="11.42578125" style="2" customWidth="1"/>
    <col min="4366" max="4366" width="11.7109375" style="2" bestFit="1" customWidth="1"/>
    <col min="4367" max="4367" width="12.7109375" style="2" customWidth="1"/>
    <col min="4368" max="4368" width="16" style="2" customWidth="1"/>
    <col min="4369" max="4369" width="11.5703125" style="2" customWidth="1"/>
    <col min="4370" max="4370" width="11.7109375" style="2" bestFit="1" customWidth="1"/>
    <col min="4371" max="4372" width="9.140625" style="2"/>
    <col min="4373" max="4374" width="11.7109375" style="2" bestFit="1" customWidth="1"/>
    <col min="4375" max="4608" width="9.140625" style="2"/>
    <col min="4609" max="4609" width="52.85546875" style="2" customWidth="1"/>
    <col min="4610" max="4610" width="54.140625" style="2" customWidth="1"/>
    <col min="4611" max="4611" width="14.28515625" style="2" bestFit="1" customWidth="1"/>
    <col min="4612" max="4620" width="11.7109375" style="2" bestFit="1" customWidth="1"/>
    <col min="4621" max="4621" width="11.42578125" style="2" customWidth="1"/>
    <col min="4622" max="4622" width="11.7109375" style="2" bestFit="1" customWidth="1"/>
    <col min="4623" max="4623" width="12.7109375" style="2" customWidth="1"/>
    <col min="4624" max="4624" width="16" style="2" customWidth="1"/>
    <col min="4625" max="4625" width="11.5703125" style="2" customWidth="1"/>
    <col min="4626" max="4626" width="11.7109375" style="2" bestFit="1" customWidth="1"/>
    <col min="4627" max="4628" width="9.140625" style="2"/>
    <col min="4629" max="4630" width="11.7109375" style="2" bestFit="1" customWidth="1"/>
    <col min="4631" max="4864" width="9.140625" style="2"/>
    <col min="4865" max="4865" width="52.85546875" style="2" customWidth="1"/>
    <col min="4866" max="4866" width="54.140625" style="2" customWidth="1"/>
    <col min="4867" max="4867" width="14.28515625" style="2" bestFit="1" customWidth="1"/>
    <col min="4868" max="4876" width="11.7109375" style="2" bestFit="1" customWidth="1"/>
    <col min="4877" max="4877" width="11.42578125" style="2" customWidth="1"/>
    <col min="4878" max="4878" width="11.7109375" style="2" bestFit="1" customWidth="1"/>
    <col min="4879" max="4879" width="12.7109375" style="2" customWidth="1"/>
    <col min="4880" max="4880" width="16" style="2" customWidth="1"/>
    <col min="4881" max="4881" width="11.5703125" style="2" customWidth="1"/>
    <col min="4882" max="4882" width="11.7109375" style="2" bestFit="1" customWidth="1"/>
    <col min="4883" max="4884" width="9.140625" style="2"/>
    <col min="4885" max="4886" width="11.7109375" style="2" bestFit="1" customWidth="1"/>
    <col min="4887" max="5120" width="9.140625" style="2"/>
    <col min="5121" max="5121" width="52.85546875" style="2" customWidth="1"/>
    <col min="5122" max="5122" width="54.140625" style="2" customWidth="1"/>
    <col min="5123" max="5123" width="14.28515625" style="2" bestFit="1" customWidth="1"/>
    <col min="5124" max="5132" width="11.7109375" style="2" bestFit="1" customWidth="1"/>
    <col min="5133" max="5133" width="11.42578125" style="2" customWidth="1"/>
    <col min="5134" max="5134" width="11.7109375" style="2" bestFit="1" customWidth="1"/>
    <col min="5135" max="5135" width="12.7109375" style="2" customWidth="1"/>
    <col min="5136" max="5136" width="16" style="2" customWidth="1"/>
    <col min="5137" max="5137" width="11.5703125" style="2" customWidth="1"/>
    <col min="5138" max="5138" width="11.7109375" style="2" bestFit="1" customWidth="1"/>
    <col min="5139" max="5140" width="9.140625" style="2"/>
    <col min="5141" max="5142" width="11.7109375" style="2" bestFit="1" customWidth="1"/>
    <col min="5143" max="5376" width="9.140625" style="2"/>
    <col min="5377" max="5377" width="52.85546875" style="2" customWidth="1"/>
    <col min="5378" max="5378" width="54.140625" style="2" customWidth="1"/>
    <col min="5379" max="5379" width="14.28515625" style="2" bestFit="1" customWidth="1"/>
    <col min="5380" max="5388" width="11.7109375" style="2" bestFit="1" customWidth="1"/>
    <col min="5389" max="5389" width="11.42578125" style="2" customWidth="1"/>
    <col min="5390" max="5390" width="11.7109375" style="2" bestFit="1" customWidth="1"/>
    <col min="5391" max="5391" width="12.7109375" style="2" customWidth="1"/>
    <col min="5392" max="5392" width="16" style="2" customWidth="1"/>
    <col min="5393" max="5393" width="11.5703125" style="2" customWidth="1"/>
    <col min="5394" max="5394" width="11.7109375" style="2" bestFit="1" customWidth="1"/>
    <col min="5395" max="5396" width="9.140625" style="2"/>
    <col min="5397" max="5398" width="11.7109375" style="2" bestFit="1" customWidth="1"/>
    <col min="5399" max="5632" width="9.140625" style="2"/>
    <col min="5633" max="5633" width="52.85546875" style="2" customWidth="1"/>
    <col min="5634" max="5634" width="54.140625" style="2" customWidth="1"/>
    <col min="5635" max="5635" width="14.28515625" style="2" bestFit="1" customWidth="1"/>
    <col min="5636" max="5644" width="11.7109375" style="2" bestFit="1" customWidth="1"/>
    <col min="5645" max="5645" width="11.42578125" style="2" customWidth="1"/>
    <col min="5646" max="5646" width="11.7109375" style="2" bestFit="1" customWidth="1"/>
    <col min="5647" max="5647" width="12.7109375" style="2" customWidth="1"/>
    <col min="5648" max="5648" width="16" style="2" customWidth="1"/>
    <col min="5649" max="5649" width="11.5703125" style="2" customWidth="1"/>
    <col min="5650" max="5650" width="11.7109375" style="2" bestFit="1" customWidth="1"/>
    <col min="5651" max="5652" width="9.140625" style="2"/>
    <col min="5653" max="5654" width="11.7109375" style="2" bestFit="1" customWidth="1"/>
    <col min="5655" max="5888" width="9.140625" style="2"/>
    <col min="5889" max="5889" width="52.85546875" style="2" customWidth="1"/>
    <col min="5890" max="5890" width="54.140625" style="2" customWidth="1"/>
    <col min="5891" max="5891" width="14.28515625" style="2" bestFit="1" customWidth="1"/>
    <col min="5892" max="5900" width="11.7109375" style="2" bestFit="1" customWidth="1"/>
    <col min="5901" max="5901" width="11.42578125" style="2" customWidth="1"/>
    <col min="5902" max="5902" width="11.7109375" style="2" bestFit="1" customWidth="1"/>
    <col min="5903" max="5903" width="12.7109375" style="2" customWidth="1"/>
    <col min="5904" max="5904" width="16" style="2" customWidth="1"/>
    <col min="5905" max="5905" width="11.5703125" style="2" customWidth="1"/>
    <col min="5906" max="5906" width="11.7109375" style="2" bestFit="1" customWidth="1"/>
    <col min="5907" max="5908" width="9.140625" style="2"/>
    <col min="5909" max="5910" width="11.7109375" style="2" bestFit="1" customWidth="1"/>
    <col min="5911" max="6144" width="9.140625" style="2"/>
    <col min="6145" max="6145" width="52.85546875" style="2" customWidth="1"/>
    <col min="6146" max="6146" width="54.140625" style="2" customWidth="1"/>
    <col min="6147" max="6147" width="14.28515625" style="2" bestFit="1" customWidth="1"/>
    <col min="6148" max="6156" width="11.7109375" style="2" bestFit="1" customWidth="1"/>
    <col min="6157" max="6157" width="11.42578125" style="2" customWidth="1"/>
    <col min="6158" max="6158" width="11.7109375" style="2" bestFit="1" customWidth="1"/>
    <col min="6159" max="6159" width="12.7109375" style="2" customWidth="1"/>
    <col min="6160" max="6160" width="16" style="2" customWidth="1"/>
    <col min="6161" max="6161" width="11.5703125" style="2" customWidth="1"/>
    <col min="6162" max="6162" width="11.7109375" style="2" bestFit="1" customWidth="1"/>
    <col min="6163" max="6164" width="9.140625" style="2"/>
    <col min="6165" max="6166" width="11.7109375" style="2" bestFit="1" customWidth="1"/>
    <col min="6167" max="6400" width="9.140625" style="2"/>
    <col min="6401" max="6401" width="52.85546875" style="2" customWidth="1"/>
    <col min="6402" max="6402" width="54.140625" style="2" customWidth="1"/>
    <col min="6403" max="6403" width="14.28515625" style="2" bestFit="1" customWidth="1"/>
    <col min="6404" max="6412" width="11.7109375" style="2" bestFit="1" customWidth="1"/>
    <col min="6413" max="6413" width="11.42578125" style="2" customWidth="1"/>
    <col min="6414" max="6414" width="11.7109375" style="2" bestFit="1" customWidth="1"/>
    <col min="6415" max="6415" width="12.7109375" style="2" customWidth="1"/>
    <col min="6416" max="6416" width="16" style="2" customWidth="1"/>
    <col min="6417" max="6417" width="11.5703125" style="2" customWidth="1"/>
    <col min="6418" max="6418" width="11.7109375" style="2" bestFit="1" customWidth="1"/>
    <col min="6419" max="6420" width="9.140625" style="2"/>
    <col min="6421" max="6422" width="11.7109375" style="2" bestFit="1" customWidth="1"/>
    <col min="6423" max="6656" width="9.140625" style="2"/>
    <col min="6657" max="6657" width="52.85546875" style="2" customWidth="1"/>
    <col min="6658" max="6658" width="54.140625" style="2" customWidth="1"/>
    <col min="6659" max="6659" width="14.28515625" style="2" bestFit="1" customWidth="1"/>
    <col min="6660" max="6668" width="11.7109375" style="2" bestFit="1" customWidth="1"/>
    <col min="6669" max="6669" width="11.42578125" style="2" customWidth="1"/>
    <col min="6670" max="6670" width="11.7109375" style="2" bestFit="1" customWidth="1"/>
    <col min="6671" max="6671" width="12.7109375" style="2" customWidth="1"/>
    <col min="6672" max="6672" width="16" style="2" customWidth="1"/>
    <col min="6673" max="6673" width="11.5703125" style="2" customWidth="1"/>
    <col min="6674" max="6674" width="11.7109375" style="2" bestFit="1" customWidth="1"/>
    <col min="6675" max="6676" width="9.140625" style="2"/>
    <col min="6677" max="6678" width="11.7109375" style="2" bestFit="1" customWidth="1"/>
    <col min="6679" max="6912" width="9.140625" style="2"/>
    <col min="6913" max="6913" width="52.85546875" style="2" customWidth="1"/>
    <col min="6914" max="6914" width="54.140625" style="2" customWidth="1"/>
    <col min="6915" max="6915" width="14.28515625" style="2" bestFit="1" customWidth="1"/>
    <col min="6916" max="6924" width="11.7109375" style="2" bestFit="1" customWidth="1"/>
    <col min="6925" max="6925" width="11.42578125" style="2" customWidth="1"/>
    <col min="6926" max="6926" width="11.7109375" style="2" bestFit="1" customWidth="1"/>
    <col min="6927" max="6927" width="12.7109375" style="2" customWidth="1"/>
    <col min="6928" max="6928" width="16" style="2" customWidth="1"/>
    <col min="6929" max="6929" width="11.5703125" style="2" customWidth="1"/>
    <col min="6930" max="6930" width="11.7109375" style="2" bestFit="1" customWidth="1"/>
    <col min="6931" max="6932" width="9.140625" style="2"/>
    <col min="6933" max="6934" width="11.7109375" style="2" bestFit="1" customWidth="1"/>
    <col min="6935" max="7168" width="9.140625" style="2"/>
    <col min="7169" max="7169" width="52.85546875" style="2" customWidth="1"/>
    <col min="7170" max="7170" width="54.140625" style="2" customWidth="1"/>
    <col min="7171" max="7171" width="14.28515625" style="2" bestFit="1" customWidth="1"/>
    <col min="7172" max="7180" width="11.7109375" style="2" bestFit="1" customWidth="1"/>
    <col min="7181" max="7181" width="11.42578125" style="2" customWidth="1"/>
    <col min="7182" max="7182" width="11.7109375" style="2" bestFit="1" customWidth="1"/>
    <col min="7183" max="7183" width="12.7109375" style="2" customWidth="1"/>
    <col min="7184" max="7184" width="16" style="2" customWidth="1"/>
    <col min="7185" max="7185" width="11.5703125" style="2" customWidth="1"/>
    <col min="7186" max="7186" width="11.7109375" style="2" bestFit="1" customWidth="1"/>
    <col min="7187" max="7188" width="9.140625" style="2"/>
    <col min="7189" max="7190" width="11.7109375" style="2" bestFit="1" customWidth="1"/>
    <col min="7191" max="7424" width="9.140625" style="2"/>
    <col min="7425" max="7425" width="52.85546875" style="2" customWidth="1"/>
    <col min="7426" max="7426" width="54.140625" style="2" customWidth="1"/>
    <col min="7427" max="7427" width="14.28515625" style="2" bestFit="1" customWidth="1"/>
    <col min="7428" max="7436" width="11.7109375" style="2" bestFit="1" customWidth="1"/>
    <col min="7437" max="7437" width="11.42578125" style="2" customWidth="1"/>
    <col min="7438" max="7438" width="11.7109375" style="2" bestFit="1" customWidth="1"/>
    <col min="7439" max="7439" width="12.7109375" style="2" customWidth="1"/>
    <col min="7440" max="7440" width="16" style="2" customWidth="1"/>
    <col min="7441" max="7441" width="11.5703125" style="2" customWidth="1"/>
    <col min="7442" max="7442" width="11.7109375" style="2" bestFit="1" customWidth="1"/>
    <col min="7443" max="7444" width="9.140625" style="2"/>
    <col min="7445" max="7446" width="11.7109375" style="2" bestFit="1" customWidth="1"/>
    <col min="7447" max="7680" width="9.140625" style="2"/>
    <col min="7681" max="7681" width="52.85546875" style="2" customWidth="1"/>
    <col min="7682" max="7682" width="54.140625" style="2" customWidth="1"/>
    <col min="7683" max="7683" width="14.28515625" style="2" bestFit="1" customWidth="1"/>
    <col min="7684" max="7692" width="11.7109375" style="2" bestFit="1" customWidth="1"/>
    <col min="7693" max="7693" width="11.42578125" style="2" customWidth="1"/>
    <col min="7694" max="7694" width="11.7109375" style="2" bestFit="1" customWidth="1"/>
    <col min="7695" max="7695" width="12.7109375" style="2" customWidth="1"/>
    <col min="7696" max="7696" width="16" style="2" customWidth="1"/>
    <col min="7697" max="7697" width="11.5703125" style="2" customWidth="1"/>
    <col min="7698" max="7698" width="11.7109375" style="2" bestFit="1" customWidth="1"/>
    <col min="7699" max="7700" width="9.140625" style="2"/>
    <col min="7701" max="7702" width="11.7109375" style="2" bestFit="1" customWidth="1"/>
    <col min="7703" max="7936" width="9.140625" style="2"/>
    <col min="7937" max="7937" width="52.85546875" style="2" customWidth="1"/>
    <col min="7938" max="7938" width="54.140625" style="2" customWidth="1"/>
    <col min="7939" max="7939" width="14.28515625" style="2" bestFit="1" customWidth="1"/>
    <col min="7940" max="7948" width="11.7109375" style="2" bestFit="1" customWidth="1"/>
    <col min="7949" max="7949" width="11.42578125" style="2" customWidth="1"/>
    <col min="7950" max="7950" width="11.7109375" style="2" bestFit="1" customWidth="1"/>
    <col min="7951" max="7951" width="12.7109375" style="2" customWidth="1"/>
    <col min="7952" max="7952" width="16" style="2" customWidth="1"/>
    <col min="7953" max="7953" width="11.5703125" style="2" customWidth="1"/>
    <col min="7954" max="7954" width="11.7109375" style="2" bestFit="1" customWidth="1"/>
    <col min="7955" max="7956" width="9.140625" style="2"/>
    <col min="7957" max="7958" width="11.7109375" style="2" bestFit="1" customWidth="1"/>
    <col min="7959" max="8192" width="9.140625" style="2"/>
    <col min="8193" max="8193" width="52.85546875" style="2" customWidth="1"/>
    <col min="8194" max="8194" width="54.140625" style="2" customWidth="1"/>
    <col min="8195" max="8195" width="14.28515625" style="2" bestFit="1" customWidth="1"/>
    <col min="8196" max="8204" width="11.7109375" style="2" bestFit="1" customWidth="1"/>
    <col min="8205" max="8205" width="11.42578125" style="2" customWidth="1"/>
    <col min="8206" max="8206" width="11.7109375" style="2" bestFit="1" customWidth="1"/>
    <col min="8207" max="8207" width="12.7109375" style="2" customWidth="1"/>
    <col min="8208" max="8208" width="16" style="2" customWidth="1"/>
    <col min="8209" max="8209" width="11.5703125" style="2" customWidth="1"/>
    <col min="8210" max="8210" width="11.7109375" style="2" bestFit="1" customWidth="1"/>
    <col min="8211" max="8212" width="9.140625" style="2"/>
    <col min="8213" max="8214" width="11.7109375" style="2" bestFit="1" customWidth="1"/>
    <col min="8215" max="8448" width="9.140625" style="2"/>
    <col min="8449" max="8449" width="52.85546875" style="2" customWidth="1"/>
    <col min="8450" max="8450" width="54.140625" style="2" customWidth="1"/>
    <col min="8451" max="8451" width="14.28515625" style="2" bestFit="1" customWidth="1"/>
    <col min="8452" max="8460" width="11.7109375" style="2" bestFit="1" customWidth="1"/>
    <col min="8461" max="8461" width="11.42578125" style="2" customWidth="1"/>
    <col min="8462" max="8462" width="11.7109375" style="2" bestFit="1" customWidth="1"/>
    <col min="8463" max="8463" width="12.7109375" style="2" customWidth="1"/>
    <col min="8464" max="8464" width="16" style="2" customWidth="1"/>
    <col min="8465" max="8465" width="11.5703125" style="2" customWidth="1"/>
    <col min="8466" max="8466" width="11.7109375" style="2" bestFit="1" customWidth="1"/>
    <col min="8467" max="8468" width="9.140625" style="2"/>
    <col min="8469" max="8470" width="11.7109375" style="2" bestFit="1" customWidth="1"/>
    <col min="8471" max="8704" width="9.140625" style="2"/>
    <col min="8705" max="8705" width="52.85546875" style="2" customWidth="1"/>
    <col min="8706" max="8706" width="54.140625" style="2" customWidth="1"/>
    <col min="8707" max="8707" width="14.28515625" style="2" bestFit="1" customWidth="1"/>
    <col min="8708" max="8716" width="11.7109375" style="2" bestFit="1" customWidth="1"/>
    <col min="8717" max="8717" width="11.42578125" style="2" customWidth="1"/>
    <col min="8718" max="8718" width="11.7109375" style="2" bestFit="1" customWidth="1"/>
    <col min="8719" max="8719" width="12.7109375" style="2" customWidth="1"/>
    <col min="8720" max="8720" width="16" style="2" customWidth="1"/>
    <col min="8721" max="8721" width="11.5703125" style="2" customWidth="1"/>
    <col min="8722" max="8722" width="11.7109375" style="2" bestFit="1" customWidth="1"/>
    <col min="8723" max="8724" width="9.140625" style="2"/>
    <col min="8725" max="8726" width="11.7109375" style="2" bestFit="1" customWidth="1"/>
    <col min="8727" max="8960" width="9.140625" style="2"/>
    <col min="8961" max="8961" width="52.85546875" style="2" customWidth="1"/>
    <col min="8962" max="8962" width="54.140625" style="2" customWidth="1"/>
    <col min="8963" max="8963" width="14.28515625" style="2" bestFit="1" customWidth="1"/>
    <col min="8964" max="8972" width="11.7109375" style="2" bestFit="1" customWidth="1"/>
    <col min="8973" max="8973" width="11.42578125" style="2" customWidth="1"/>
    <col min="8974" max="8974" width="11.7109375" style="2" bestFit="1" customWidth="1"/>
    <col min="8975" max="8975" width="12.7109375" style="2" customWidth="1"/>
    <col min="8976" max="8976" width="16" style="2" customWidth="1"/>
    <col min="8977" max="8977" width="11.5703125" style="2" customWidth="1"/>
    <col min="8978" max="8978" width="11.7109375" style="2" bestFit="1" customWidth="1"/>
    <col min="8979" max="8980" width="9.140625" style="2"/>
    <col min="8981" max="8982" width="11.7109375" style="2" bestFit="1" customWidth="1"/>
    <col min="8983" max="9216" width="9.140625" style="2"/>
    <col min="9217" max="9217" width="52.85546875" style="2" customWidth="1"/>
    <col min="9218" max="9218" width="54.140625" style="2" customWidth="1"/>
    <col min="9219" max="9219" width="14.28515625" style="2" bestFit="1" customWidth="1"/>
    <col min="9220" max="9228" width="11.7109375" style="2" bestFit="1" customWidth="1"/>
    <col min="9229" max="9229" width="11.42578125" style="2" customWidth="1"/>
    <col min="9230" max="9230" width="11.7109375" style="2" bestFit="1" customWidth="1"/>
    <col min="9231" max="9231" width="12.7109375" style="2" customWidth="1"/>
    <col min="9232" max="9232" width="16" style="2" customWidth="1"/>
    <col min="9233" max="9233" width="11.5703125" style="2" customWidth="1"/>
    <col min="9234" max="9234" width="11.7109375" style="2" bestFit="1" customWidth="1"/>
    <col min="9235" max="9236" width="9.140625" style="2"/>
    <col min="9237" max="9238" width="11.7109375" style="2" bestFit="1" customWidth="1"/>
    <col min="9239" max="9472" width="9.140625" style="2"/>
    <col min="9473" max="9473" width="52.85546875" style="2" customWidth="1"/>
    <col min="9474" max="9474" width="54.140625" style="2" customWidth="1"/>
    <col min="9475" max="9475" width="14.28515625" style="2" bestFit="1" customWidth="1"/>
    <col min="9476" max="9484" width="11.7109375" style="2" bestFit="1" customWidth="1"/>
    <col min="9485" max="9485" width="11.42578125" style="2" customWidth="1"/>
    <col min="9486" max="9486" width="11.7109375" style="2" bestFit="1" customWidth="1"/>
    <col min="9487" max="9487" width="12.7109375" style="2" customWidth="1"/>
    <col min="9488" max="9488" width="16" style="2" customWidth="1"/>
    <col min="9489" max="9489" width="11.5703125" style="2" customWidth="1"/>
    <col min="9490" max="9490" width="11.7109375" style="2" bestFit="1" customWidth="1"/>
    <col min="9491" max="9492" width="9.140625" style="2"/>
    <col min="9493" max="9494" width="11.7109375" style="2" bestFit="1" customWidth="1"/>
    <col min="9495" max="9728" width="9.140625" style="2"/>
    <col min="9729" max="9729" width="52.85546875" style="2" customWidth="1"/>
    <col min="9730" max="9730" width="54.140625" style="2" customWidth="1"/>
    <col min="9731" max="9731" width="14.28515625" style="2" bestFit="1" customWidth="1"/>
    <col min="9732" max="9740" width="11.7109375" style="2" bestFit="1" customWidth="1"/>
    <col min="9741" max="9741" width="11.42578125" style="2" customWidth="1"/>
    <col min="9742" max="9742" width="11.7109375" style="2" bestFit="1" customWidth="1"/>
    <col min="9743" max="9743" width="12.7109375" style="2" customWidth="1"/>
    <col min="9744" max="9744" width="16" style="2" customWidth="1"/>
    <col min="9745" max="9745" width="11.5703125" style="2" customWidth="1"/>
    <col min="9746" max="9746" width="11.7109375" style="2" bestFit="1" customWidth="1"/>
    <col min="9747" max="9748" width="9.140625" style="2"/>
    <col min="9749" max="9750" width="11.7109375" style="2" bestFit="1" customWidth="1"/>
    <col min="9751" max="9984" width="9.140625" style="2"/>
    <col min="9985" max="9985" width="52.85546875" style="2" customWidth="1"/>
    <col min="9986" max="9986" width="54.140625" style="2" customWidth="1"/>
    <col min="9987" max="9987" width="14.28515625" style="2" bestFit="1" customWidth="1"/>
    <col min="9988" max="9996" width="11.7109375" style="2" bestFit="1" customWidth="1"/>
    <col min="9997" max="9997" width="11.42578125" style="2" customWidth="1"/>
    <col min="9998" max="9998" width="11.7109375" style="2" bestFit="1" customWidth="1"/>
    <col min="9999" max="9999" width="12.7109375" style="2" customWidth="1"/>
    <col min="10000" max="10000" width="16" style="2" customWidth="1"/>
    <col min="10001" max="10001" width="11.5703125" style="2" customWidth="1"/>
    <col min="10002" max="10002" width="11.7109375" style="2" bestFit="1" customWidth="1"/>
    <col min="10003" max="10004" width="9.140625" style="2"/>
    <col min="10005" max="10006" width="11.7109375" style="2" bestFit="1" customWidth="1"/>
    <col min="10007" max="10240" width="9.140625" style="2"/>
    <col min="10241" max="10241" width="52.85546875" style="2" customWidth="1"/>
    <col min="10242" max="10242" width="54.140625" style="2" customWidth="1"/>
    <col min="10243" max="10243" width="14.28515625" style="2" bestFit="1" customWidth="1"/>
    <col min="10244" max="10252" width="11.7109375" style="2" bestFit="1" customWidth="1"/>
    <col min="10253" max="10253" width="11.42578125" style="2" customWidth="1"/>
    <col min="10254" max="10254" width="11.7109375" style="2" bestFit="1" customWidth="1"/>
    <col min="10255" max="10255" width="12.7109375" style="2" customWidth="1"/>
    <col min="10256" max="10256" width="16" style="2" customWidth="1"/>
    <col min="10257" max="10257" width="11.5703125" style="2" customWidth="1"/>
    <col min="10258" max="10258" width="11.7109375" style="2" bestFit="1" customWidth="1"/>
    <col min="10259" max="10260" width="9.140625" style="2"/>
    <col min="10261" max="10262" width="11.7109375" style="2" bestFit="1" customWidth="1"/>
    <col min="10263" max="10496" width="9.140625" style="2"/>
    <col min="10497" max="10497" width="52.85546875" style="2" customWidth="1"/>
    <col min="10498" max="10498" width="54.140625" style="2" customWidth="1"/>
    <col min="10499" max="10499" width="14.28515625" style="2" bestFit="1" customWidth="1"/>
    <col min="10500" max="10508" width="11.7109375" style="2" bestFit="1" customWidth="1"/>
    <col min="10509" max="10509" width="11.42578125" style="2" customWidth="1"/>
    <col min="10510" max="10510" width="11.7109375" style="2" bestFit="1" customWidth="1"/>
    <col min="10511" max="10511" width="12.7109375" style="2" customWidth="1"/>
    <col min="10512" max="10512" width="16" style="2" customWidth="1"/>
    <col min="10513" max="10513" width="11.5703125" style="2" customWidth="1"/>
    <col min="10514" max="10514" width="11.7109375" style="2" bestFit="1" customWidth="1"/>
    <col min="10515" max="10516" width="9.140625" style="2"/>
    <col min="10517" max="10518" width="11.7109375" style="2" bestFit="1" customWidth="1"/>
    <col min="10519" max="10752" width="9.140625" style="2"/>
    <col min="10753" max="10753" width="52.85546875" style="2" customWidth="1"/>
    <col min="10754" max="10754" width="54.140625" style="2" customWidth="1"/>
    <col min="10755" max="10755" width="14.28515625" style="2" bestFit="1" customWidth="1"/>
    <col min="10756" max="10764" width="11.7109375" style="2" bestFit="1" customWidth="1"/>
    <col min="10765" max="10765" width="11.42578125" style="2" customWidth="1"/>
    <col min="10766" max="10766" width="11.7109375" style="2" bestFit="1" customWidth="1"/>
    <col min="10767" max="10767" width="12.7109375" style="2" customWidth="1"/>
    <col min="10768" max="10768" width="16" style="2" customWidth="1"/>
    <col min="10769" max="10769" width="11.5703125" style="2" customWidth="1"/>
    <col min="10770" max="10770" width="11.7109375" style="2" bestFit="1" customWidth="1"/>
    <col min="10771" max="10772" width="9.140625" style="2"/>
    <col min="10773" max="10774" width="11.7109375" style="2" bestFit="1" customWidth="1"/>
    <col min="10775" max="11008" width="9.140625" style="2"/>
    <col min="11009" max="11009" width="52.85546875" style="2" customWidth="1"/>
    <col min="11010" max="11010" width="54.140625" style="2" customWidth="1"/>
    <col min="11011" max="11011" width="14.28515625" style="2" bestFit="1" customWidth="1"/>
    <col min="11012" max="11020" width="11.7109375" style="2" bestFit="1" customWidth="1"/>
    <col min="11021" max="11021" width="11.42578125" style="2" customWidth="1"/>
    <col min="11022" max="11022" width="11.7109375" style="2" bestFit="1" customWidth="1"/>
    <col min="11023" max="11023" width="12.7109375" style="2" customWidth="1"/>
    <col min="11024" max="11024" width="16" style="2" customWidth="1"/>
    <col min="11025" max="11025" width="11.5703125" style="2" customWidth="1"/>
    <col min="11026" max="11026" width="11.7109375" style="2" bestFit="1" customWidth="1"/>
    <col min="11027" max="11028" width="9.140625" style="2"/>
    <col min="11029" max="11030" width="11.7109375" style="2" bestFit="1" customWidth="1"/>
    <col min="11031" max="11264" width="9.140625" style="2"/>
    <col min="11265" max="11265" width="52.85546875" style="2" customWidth="1"/>
    <col min="11266" max="11266" width="54.140625" style="2" customWidth="1"/>
    <col min="11267" max="11267" width="14.28515625" style="2" bestFit="1" customWidth="1"/>
    <col min="11268" max="11276" width="11.7109375" style="2" bestFit="1" customWidth="1"/>
    <col min="11277" max="11277" width="11.42578125" style="2" customWidth="1"/>
    <col min="11278" max="11278" width="11.7109375" style="2" bestFit="1" customWidth="1"/>
    <col min="11279" max="11279" width="12.7109375" style="2" customWidth="1"/>
    <col min="11280" max="11280" width="16" style="2" customWidth="1"/>
    <col min="11281" max="11281" width="11.5703125" style="2" customWidth="1"/>
    <col min="11282" max="11282" width="11.7109375" style="2" bestFit="1" customWidth="1"/>
    <col min="11283" max="11284" width="9.140625" style="2"/>
    <col min="11285" max="11286" width="11.7109375" style="2" bestFit="1" customWidth="1"/>
    <col min="11287" max="11520" width="9.140625" style="2"/>
    <col min="11521" max="11521" width="52.85546875" style="2" customWidth="1"/>
    <col min="11522" max="11522" width="54.140625" style="2" customWidth="1"/>
    <col min="11523" max="11523" width="14.28515625" style="2" bestFit="1" customWidth="1"/>
    <col min="11524" max="11532" width="11.7109375" style="2" bestFit="1" customWidth="1"/>
    <col min="11533" max="11533" width="11.42578125" style="2" customWidth="1"/>
    <col min="11534" max="11534" width="11.7109375" style="2" bestFit="1" customWidth="1"/>
    <col min="11535" max="11535" width="12.7109375" style="2" customWidth="1"/>
    <col min="11536" max="11536" width="16" style="2" customWidth="1"/>
    <col min="11537" max="11537" width="11.5703125" style="2" customWidth="1"/>
    <col min="11538" max="11538" width="11.7109375" style="2" bestFit="1" customWidth="1"/>
    <col min="11539" max="11540" width="9.140625" style="2"/>
    <col min="11541" max="11542" width="11.7109375" style="2" bestFit="1" customWidth="1"/>
    <col min="11543" max="11776" width="9.140625" style="2"/>
    <col min="11777" max="11777" width="52.85546875" style="2" customWidth="1"/>
    <col min="11778" max="11778" width="54.140625" style="2" customWidth="1"/>
    <col min="11779" max="11779" width="14.28515625" style="2" bestFit="1" customWidth="1"/>
    <col min="11780" max="11788" width="11.7109375" style="2" bestFit="1" customWidth="1"/>
    <col min="11789" max="11789" width="11.42578125" style="2" customWidth="1"/>
    <col min="11790" max="11790" width="11.7109375" style="2" bestFit="1" customWidth="1"/>
    <col min="11791" max="11791" width="12.7109375" style="2" customWidth="1"/>
    <col min="11792" max="11792" width="16" style="2" customWidth="1"/>
    <col min="11793" max="11793" width="11.5703125" style="2" customWidth="1"/>
    <col min="11794" max="11794" width="11.7109375" style="2" bestFit="1" customWidth="1"/>
    <col min="11795" max="11796" width="9.140625" style="2"/>
    <col min="11797" max="11798" width="11.7109375" style="2" bestFit="1" customWidth="1"/>
    <col min="11799" max="12032" width="9.140625" style="2"/>
    <col min="12033" max="12033" width="52.85546875" style="2" customWidth="1"/>
    <col min="12034" max="12034" width="54.140625" style="2" customWidth="1"/>
    <col min="12035" max="12035" width="14.28515625" style="2" bestFit="1" customWidth="1"/>
    <col min="12036" max="12044" width="11.7109375" style="2" bestFit="1" customWidth="1"/>
    <col min="12045" max="12045" width="11.42578125" style="2" customWidth="1"/>
    <col min="12046" max="12046" width="11.7109375" style="2" bestFit="1" customWidth="1"/>
    <col min="12047" max="12047" width="12.7109375" style="2" customWidth="1"/>
    <col min="12048" max="12048" width="16" style="2" customWidth="1"/>
    <col min="12049" max="12049" width="11.5703125" style="2" customWidth="1"/>
    <col min="12050" max="12050" width="11.7109375" style="2" bestFit="1" customWidth="1"/>
    <col min="12051" max="12052" width="9.140625" style="2"/>
    <col min="12053" max="12054" width="11.7109375" style="2" bestFit="1" customWidth="1"/>
    <col min="12055" max="12288" width="9.140625" style="2"/>
    <col min="12289" max="12289" width="52.85546875" style="2" customWidth="1"/>
    <col min="12290" max="12290" width="54.140625" style="2" customWidth="1"/>
    <col min="12291" max="12291" width="14.28515625" style="2" bestFit="1" customWidth="1"/>
    <col min="12292" max="12300" width="11.7109375" style="2" bestFit="1" customWidth="1"/>
    <col min="12301" max="12301" width="11.42578125" style="2" customWidth="1"/>
    <col min="12302" max="12302" width="11.7109375" style="2" bestFit="1" customWidth="1"/>
    <col min="12303" max="12303" width="12.7109375" style="2" customWidth="1"/>
    <col min="12304" max="12304" width="16" style="2" customWidth="1"/>
    <col min="12305" max="12305" width="11.5703125" style="2" customWidth="1"/>
    <col min="12306" max="12306" width="11.7109375" style="2" bestFit="1" customWidth="1"/>
    <col min="12307" max="12308" width="9.140625" style="2"/>
    <col min="12309" max="12310" width="11.7109375" style="2" bestFit="1" customWidth="1"/>
    <col min="12311" max="12544" width="9.140625" style="2"/>
    <col min="12545" max="12545" width="52.85546875" style="2" customWidth="1"/>
    <col min="12546" max="12546" width="54.140625" style="2" customWidth="1"/>
    <col min="12547" max="12547" width="14.28515625" style="2" bestFit="1" customWidth="1"/>
    <col min="12548" max="12556" width="11.7109375" style="2" bestFit="1" customWidth="1"/>
    <col min="12557" max="12557" width="11.42578125" style="2" customWidth="1"/>
    <col min="12558" max="12558" width="11.7109375" style="2" bestFit="1" customWidth="1"/>
    <col min="12559" max="12559" width="12.7109375" style="2" customWidth="1"/>
    <col min="12560" max="12560" width="16" style="2" customWidth="1"/>
    <col min="12561" max="12561" width="11.5703125" style="2" customWidth="1"/>
    <col min="12562" max="12562" width="11.7109375" style="2" bestFit="1" customWidth="1"/>
    <col min="12563" max="12564" width="9.140625" style="2"/>
    <col min="12565" max="12566" width="11.7109375" style="2" bestFit="1" customWidth="1"/>
    <col min="12567" max="12800" width="9.140625" style="2"/>
    <col min="12801" max="12801" width="52.85546875" style="2" customWidth="1"/>
    <col min="12802" max="12802" width="54.140625" style="2" customWidth="1"/>
    <col min="12803" max="12803" width="14.28515625" style="2" bestFit="1" customWidth="1"/>
    <col min="12804" max="12812" width="11.7109375" style="2" bestFit="1" customWidth="1"/>
    <col min="12813" max="12813" width="11.42578125" style="2" customWidth="1"/>
    <col min="12814" max="12814" width="11.7109375" style="2" bestFit="1" customWidth="1"/>
    <col min="12815" max="12815" width="12.7109375" style="2" customWidth="1"/>
    <col min="12816" max="12816" width="16" style="2" customWidth="1"/>
    <col min="12817" max="12817" width="11.5703125" style="2" customWidth="1"/>
    <col min="12818" max="12818" width="11.7109375" style="2" bestFit="1" customWidth="1"/>
    <col min="12819" max="12820" width="9.140625" style="2"/>
    <col min="12821" max="12822" width="11.7109375" style="2" bestFit="1" customWidth="1"/>
    <col min="12823" max="13056" width="9.140625" style="2"/>
    <col min="13057" max="13057" width="52.85546875" style="2" customWidth="1"/>
    <col min="13058" max="13058" width="54.140625" style="2" customWidth="1"/>
    <col min="13059" max="13059" width="14.28515625" style="2" bestFit="1" customWidth="1"/>
    <col min="13060" max="13068" width="11.7109375" style="2" bestFit="1" customWidth="1"/>
    <col min="13069" max="13069" width="11.42578125" style="2" customWidth="1"/>
    <col min="13070" max="13070" width="11.7109375" style="2" bestFit="1" customWidth="1"/>
    <col min="13071" max="13071" width="12.7109375" style="2" customWidth="1"/>
    <col min="13072" max="13072" width="16" style="2" customWidth="1"/>
    <col min="13073" max="13073" width="11.5703125" style="2" customWidth="1"/>
    <col min="13074" max="13074" width="11.7109375" style="2" bestFit="1" customWidth="1"/>
    <col min="13075" max="13076" width="9.140625" style="2"/>
    <col min="13077" max="13078" width="11.7109375" style="2" bestFit="1" customWidth="1"/>
    <col min="13079" max="13312" width="9.140625" style="2"/>
    <col min="13313" max="13313" width="52.85546875" style="2" customWidth="1"/>
    <col min="13314" max="13314" width="54.140625" style="2" customWidth="1"/>
    <col min="13315" max="13315" width="14.28515625" style="2" bestFit="1" customWidth="1"/>
    <col min="13316" max="13324" width="11.7109375" style="2" bestFit="1" customWidth="1"/>
    <col min="13325" max="13325" width="11.42578125" style="2" customWidth="1"/>
    <col min="13326" max="13326" width="11.7109375" style="2" bestFit="1" customWidth="1"/>
    <col min="13327" max="13327" width="12.7109375" style="2" customWidth="1"/>
    <col min="13328" max="13328" width="16" style="2" customWidth="1"/>
    <col min="13329" max="13329" width="11.5703125" style="2" customWidth="1"/>
    <col min="13330" max="13330" width="11.7109375" style="2" bestFit="1" customWidth="1"/>
    <col min="13331" max="13332" width="9.140625" style="2"/>
    <col min="13333" max="13334" width="11.7109375" style="2" bestFit="1" customWidth="1"/>
    <col min="13335" max="13568" width="9.140625" style="2"/>
    <col min="13569" max="13569" width="52.85546875" style="2" customWidth="1"/>
    <col min="13570" max="13570" width="54.140625" style="2" customWidth="1"/>
    <col min="13571" max="13571" width="14.28515625" style="2" bestFit="1" customWidth="1"/>
    <col min="13572" max="13580" width="11.7109375" style="2" bestFit="1" customWidth="1"/>
    <col min="13581" max="13581" width="11.42578125" style="2" customWidth="1"/>
    <col min="13582" max="13582" width="11.7109375" style="2" bestFit="1" customWidth="1"/>
    <col min="13583" max="13583" width="12.7109375" style="2" customWidth="1"/>
    <col min="13584" max="13584" width="16" style="2" customWidth="1"/>
    <col min="13585" max="13585" width="11.5703125" style="2" customWidth="1"/>
    <col min="13586" max="13586" width="11.7109375" style="2" bestFit="1" customWidth="1"/>
    <col min="13587" max="13588" width="9.140625" style="2"/>
    <col min="13589" max="13590" width="11.7109375" style="2" bestFit="1" customWidth="1"/>
    <col min="13591" max="13824" width="9.140625" style="2"/>
    <col min="13825" max="13825" width="52.85546875" style="2" customWidth="1"/>
    <col min="13826" max="13826" width="54.140625" style="2" customWidth="1"/>
    <col min="13827" max="13827" width="14.28515625" style="2" bestFit="1" customWidth="1"/>
    <col min="13828" max="13836" width="11.7109375" style="2" bestFit="1" customWidth="1"/>
    <col min="13837" max="13837" width="11.42578125" style="2" customWidth="1"/>
    <col min="13838" max="13838" width="11.7109375" style="2" bestFit="1" customWidth="1"/>
    <col min="13839" max="13839" width="12.7109375" style="2" customWidth="1"/>
    <col min="13840" max="13840" width="16" style="2" customWidth="1"/>
    <col min="13841" max="13841" width="11.5703125" style="2" customWidth="1"/>
    <col min="13842" max="13842" width="11.7109375" style="2" bestFit="1" customWidth="1"/>
    <col min="13843" max="13844" width="9.140625" style="2"/>
    <col min="13845" max="13846" width="11.7109375" style="2" bestFit="1" customWidth="1"/>
    <col min="13847" max="14080" width="9.140625" style="2"/>
    <col min="14081" max="14081" width="52.85546875" style="2" customWidth="1"/>
    <col min="14082" max="14082" width="54.140625" style="2" customWidth="1"/>
    <col min="14083" max="14083" width="14.28515625" style="2" bestFit="1" customWidth="1"/>
    <col min="14084" max="14092" width="11.7109375" style="2" bestFit="1" customWidth="1"/>
    <col min="14093" max="14093" width="11.42578125" style="2" customWidth="1"/>
    <col min="14094" max="14094" width="11.7109375" style="2" bestFit="1" customWidth="1"/>
    <col min="14095" max="14095" width="12.7109375" style="2" customWidth="1"/>
    <col min="14096" max="14096" width="16" style="2" customWidth="1"/>
    <col min="14097" max="14097" width="11.5703125" style="2" customWidth="1"/>
    <col min="14098" max="14098" width="11.7109375" style="2" bestFit="1" customWidth="1"/>
    <col min="14099" max="14100" width="9.140625" style="2"/>
    <col min="14101" max="14102" width="11.7109375" style="2" bestFit="1" customWidth="1"/>
    <col min="14103" max="14336" width="9.140625" style="2"/>
    <col min="14337" max="14337" width="52.85546875" style="2" customWidth="1"/>
    <col min="14338" max="14338" width="54.140625" style="2" customWidth="1"/>
    <col min="14339" max="14339" width="14.28515625" style="2" bestFit="1" customWidth="1"/>
    <col min="14340" max="14348" width="11.7109375" style="2" bestFit="1" customWidth="1"/>
    <col min="14349" max="14349" width="11.42578125" style="2" customWidth="1"/>
    <col min="14350" max="14350" width="11.7109375" style="2" bestFit="1" customWidth="1"/>
    <col min="14351" max="14351" width="12.7109375" style="2" customWidth="1"/>
    <col min="14352" max="14352" width="16" style="2" customWidth="1"/>
    <col min="14353" max="14353" width="11.5703125" style="2" customWidth="1"/>
    <col min="14354" max="14354" width="11.7109375" style="2" bestFit="1" customWidth="1"/>
    <col min="14355" max="14356" width="9.140625" style="2"/>
    <col min="14357" max="14358" width="11.7109375" style="2" bestFit="1" customWidth="1"/>
    <col min="14359" max="14592" width="9.140625" style="2"/>
    <col min="14593" max="14593" width="52.85546875" style="2" customWidth="1"/>
    <col min="14594" max="14594" width="54.140625" style="2" customWidth="1"/>
    <col min="14595" max="14595" width="14.28515625" style="2" bestFit="1" customWidth="1"/>
    <col min="14596" max="14604" width="11.7109375" style="2" bestFit="1" customWidth="1"/>
    <col min="14605" max="14605" width="11.42578125" style="2" customWidth="1"/>
    <col min="14606" max="14606" width="11.7109375" style="2" bestFit="1" customWidth="1"/>
    <col min="14607" max="14607" width="12.7109375" style="2" customWidth="1"/>
    <col min="14608" max="14608" width="16" style="2" customWidth="1"/>
    <col min="14609" max="14609" width="11.5703125" style="2" customWidth="1"/>
    <col min="14610" max="14610" width="11.7109375" style="2" bestFit="1" customWidth="1"/>
    <col min="14611" max="14612" width="9.140625" style="2"/>
    <col min="14613" max="14614" width="11.7109375" style="2" bestFit="1" customWidth="1"/>
    <col min="14615" max="14848" width="9.140625" style="2"/>
    <col min="14849" max="14849" width="52.85546875" style="2" customWidth="1"/>
    <col min="14850" max="14850" width="54.140625" style="2" customWidth="1"/>
    <col min="14851" max="14851" width="14.28515625" style="2" bestFit="1" customWidth="1"/>
    <col min="14852" max="14860" width="11.7109375" style="2" bestFit="1" customWidth="1"/>
    <col min="14861" max="14861" width="11.42578125" style="2" customWidth="1"/>
    <col min="14862" max="14862" width="11.7109375" style="2" bestFit="1" customWidth="1"/>
    <col min="14863" max="14863" width="12.7109375" style="2" customWidth="1"/>
    <col min="14864" max="14864" width="16" style="2" customWidth="1"/>
    <col min="14865" max="14865" width="11.5703125" style="2" customWidth="1"/>
    <col min="14866" max="14866" width="11.7109375" style="2" bestFit="1" customWidth="1"/>
    <col min="14867" max="14868" width="9.140625" style="2"/>
    <col min="14869" max="14870" width="11.7109375" style="2" bestFit="1" customWidth="1"/>
    <col min="14871" max="15104" width="9.140625" style="2"/>
    <col min="15105" max="15105" width="52.85546875" style="2" customWidth="1"/>
    <col min="15106" max="15106" width="54.140625" style="2" customWidth="1"/>
    <col min="15107" max="15107" width="14.28515625" style="2" bestFit="1" customWidth="1"/>
    <col min="15108" max="15116" width="11.7109375" style="2" bestFit="1" customWidth="1"/>
    <col min="15117" max="15117" width="11.42578125" style="2" customWidth="1"/>
    <col min="15118" max="15118" width="11.7109375" style="2" bestFit="1" customWidth="1"/>
    <col min="15119" max="15119" width="12.7109375" style="2" customWidth="1"/>
    <col min="15120" max="15120" width="16" style="2" customWidth="1"/>
    <col min="15121" max="15121" width="11.5703125" style="2" customWidth="1"/>
    <col min="15122" max="15122" width="11.7109375" style="2" bestFit="1" customWidth="1"/>
    <col min="15123" max="15124" width="9.140625" style="2"/>
    <col min="15125" max="15126" width="11.7109375" style="2" bestFit="1" customWidth="1"/>
    <col min="15127" max="15360" width="9.140625" style="2"/>
    <col min="15361" max="15361" width="52.85546875" style="2" customWidth="1"/>
    <col min="15362" max="15362" width="54.140625" style="2" customWidth="1"/>
    <col min="15363" max="15363" width="14.28515625" style="2" bestFit="1" customWidth="1"/>
    <col min="15364" max="15372" width="11.7109375" style="2" bestFit="1" customWidth="1"/>
    <col min="15373" max="15373" width="11.42578125" style="2" customWidth="1"/>
    <col min="15374" max="15374" width="11.7109375" style="2" bestFit="1" customWidth="1"/>
    <col min="15375" max="15375" width="12.7109375" style="2" customWidth="1"/>
    <col min="15376" max="15376" width="16" style="2" customWidth="1"/>
    <col min="15377" max="15377" width="11.5703125" style="2" customWidth="1"/>
    <col min="15378" max="15378" width="11.7109375" style="2" bestFit="1" customWidth="1"/>
    <col min="15379" max="15380" width="9.140625" style="2"/>
    <col min="15381" max="15382" width="11.7109375" style="2" bestFit="1" customWidth="1"/>
    <col min="15383" max="15616" width="9.140625" style="2"/>
    <col min="15617" max="15617" width="52.85546875" style="2" customWidth="1"/>
    <col min="15618" max="15618" width="54.140625" style="2" customWidth="1"/>
    <col min="15619" max="15619" width="14.28515625" style="2" bestFit="1" customWidth="1"/>
    <col min="15620" max="15628" width="11.7109375" style="2" bestFit="1" customWidth="1"/>
    <col min="15629" max="15629" width="11.42578125" style="2" customWidth="1"/>
    <col min="15630" max="15630" width="11.7109375" style="2" bestFit="1" customWidth="1"/>
    <col min="15631" max="15631" width="12.7109375" style="2" customWidth="1"/>
    <col min="15632" max="15632" width="16" style="2" customWidth="1"/>
    <col min="15633" max="15633" width="11.5703125" style="2" customWidth="1"/>
    <col min="15634" max="15634" width="11.7109375" style="2" bestFit="1" customWidth="1"/>
    <col min="15635" max="15636" width="9.140625" style="2"/>
    <col min="15637" max="15638" width="11.7109375" style="2" bestFit="1" customWidth="1"/>
    <col min="15639" max="15872" width="9.140625" style="2"/>
    <col min="15873" max="15873" width="52.85546875" style="2" customWidth="1"/>
    <col min="15874" max="15874" width="54.140625" style="2" customWidth="1"/>
    <col min="15875" max="15875" width="14.28515625" style="2" bestFit="1" customWidth="1"/>
    <col min="15876" max="15884" width="11.7109375" style="2" bestFit="1" customWidth="1"/>
    <col min="15885" max="15885" width="11.42578125" style="2" customWidth="1"/>
    <col min="15886" max="15886" width="11.7109375" style="2" bestFit="1" customWidth="1"/>
    <col min="15887" max="15887" width="12.7109375" style="2" customWidth="1"/>
    <col min="15888" max="15888" width="16" style="2" customWidth="1"/>
    <col min="15889" max="15889" width="11.5703125" style="2" customWidth="1"/>
    <col min="15890" max="15890" width="11.7109375" style="2" bestFit="1" customWidth="1"/>
    <col min="15891" max="15892" width="9.140625" style="2"/>
    <col min="15893" max="15894" width="11.7109375" style="2" bestFit="1" customWidth="1"/>
    <col min="15895" max="16128" width="9.140625" style="2"/>
    <col min="16129" max="16129" width="52.85546875" style="2" customWidth="1"/>
    <col min="16130" max="16130" width="54.140625" style="2" customWidth="1"/>
    <col min="16131" max="16131" width="14.28515625" style="2" bestFit="1" customWidth="1"/>
    <col min="16132" max="16140" width="11.7109375" style="2" bestFit="1" customWidth="1"/>
    <col min="16141" max="16141" width="11.42578125" style="2" customWidth="1"/>
    <col min="16142" max="16142" width="11.7109375" style="2" bestFit="1" customWidth="1"/>
    <col min="16143" max="16143" width="12.7109375" style="2" customWidth="1"/>
    <col min="16144" max="16144" width="16" style="2" customWidth="1"/>
    <col min="16145" max="16145" width="11.5703125" style="2" customWidth="1"/>
    <col min="16146" max="16146" width="11.7109375" style="2" bestFit="1" customWidth="1"/>
    <col min="16147" max="16148" width="9.140625" style="2"/>
    <col min="16149" max="16150" width="11.7109375" style="2" bestFit="1" customWidth="1"/>
    <col min="16151" max="16384" width="9.140625" style="2"/>
  </cols>
  <sheetData>
    <row r="1" spans="1:18" ht="22.5" x14ac:dyDescent="0.45">
      <c r="A1" s="1" t="s">
        <v>54</v>
      </c>
      <c r="B1" s="2" t="s">
        <v>1</v>
      </c>
    </row>
    <row r="2" spans="1:18" ht="15" x14ac:dyDescent="0.25">
      <c r="A2" s="2" t="s">
        <v>84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</row>
    <row r="3" spans="1:18" ht="15" x14ac:dyDescent="0.25">
      <c r="A3" s="108">
        <v>2018</v>
      </c>
      <c r="B3" s="107" t="s">
        <v>2</v>
      </c>
      <c r="C3" s="107" t="s">
        <v>3</v>
      </c>
      <c r="D3" s="107" t="s">
        <v>4</v>
      </c>
      <c r="E3" s="107" t="s">
        <v>5</v>
      </c>
      <c r="F3" s="107" t="s">
        <v>6</v>
      </c>
      <c r="G3" s="107" t="s">
        <v>7</v>
      </c>
      <c r="H3" s="107" t="s">
        <v>8</v>
      </c>
      <c r="I3" s="107" t="s">
        <v>9</v>
      </c>
      <c r="J3" s="107" t="s">
        <v>10</v>
      </c>
      <c r="K3" s="107" t="s">
        <v>11</v>
      </c>
      <c r="L3" s="107" t="s">
        <v>12</v>
      </c>
      <c r="M3" s="107" t="s">
        <v>13</v>
      </c>
      <c r="N3" s="107" t="s">
        <v>14</v>
      </c>
      <c r="O3" s="8"/>
      <c r="Q3" s="9"/>
      <c r="R3" s="9"/>
    </row>
    <row r="4" spans="1:18" x14ac:dyDescent="0.2">
      <c r="A4" s="110" t="s">
        <v>15</v>
      </c>
      <c r="B4" s="87">
        <v>20619</v>
      </c>
      <c r="C4" s="87">
        <v>19199</v>
      </c>
      <c r="D4" s="87">
        <v>23768</v>
      </c>
      <c r="E4" s="87">
        <v>19077</v>
      </c>
      <c r="F4" s="87">
        <v>21198</v>
      </c>
      <c r="G4" s="87">
        <v>22195</v>
      </c>
      <c r="H4" s="87">
        <v>22587.49379</v>
      </c>
      <c r="I4" s="87">
        <v>21645.477760000002</v>
      </c>
      <c r="J4" s="87">
        <v>19454.869159999998</v>
      </c>
      <c r="K4" s="87">
        <v>23030.6501345</v>
      </c>
      <c r="L4" s="87">
        <v>18989.2173</v>
      </c>
      <c r="M4" s="87">
        <v>19753.478999999999</v>
      </c>
      <c r="N4" s="88">
        <v>251517.1871445</v>
      </c>
      <c r="O4" s="8"/>
      <c r="Q4" s="9"/>
      <c r="R4" s="9"/>
    </row>
    <row r="5" spans="1:18" x14ac:dyDescent="0.2">
      <c r="A5" s="86" t="s">
        <v>85</v>
      </c>
      <c r="B5" s="87">
        <v>7255.7983545179995</v>
      </c>
      <c r="C5" s="87">
        <v>6891.4668799720002</v>
      </c>
      <c r="D5" s="87">
        <v>7830.5132238838005</v>
      </c>
      <c r="E5" s="87">
        <v>4916.7992902515998</v>
      </c>
      <c r="F5" s="87">
        <v>5931.1240268501006</v>
      </c>
      <c r="G5" s="87">
        <v>10442.147644069799</v>
      </c>
      <c r="H5" s="87">
        <v>10135.046838783601</v>
      </c>
      <c r="I5" s="87">
        <v>11125.859811999999</v>
      </c>
      <c r="J5" s="87">
        <v>7947.8913002460004</v>
      </c>
      <c r="K5" s="87">
        <v>9025.5125354432002</v>
      </c>
      <c r="L5" s="87">
        <v>9914.6108850000001</v>
      </c>
      <c r="M5" s="87">
        <v>10472.772326</v>
      </c>
      <c r="N5" s="88">
        <v>101889.5431170181</v>
      </c>
      <c r="O5" s="8"/>
      <c r="Q5" s="9"/>
      <c r="R5" s="9"/>
    </row>
    <row r="6" spans="1:18" ht="15" x14ac:dyDescent="0.25">
      <c r="A6" s="86" t="s">
        <v>86</v>
      </c>
      <c r="B6" s="87">
        <v>4566.6118000000006</v>
      </c>
      <c r="C6" s="87">
        <v>4575.1673870000004</v>
      </c>
      <c r="D6" s="87">
        <v>5321.8744079999997</v>
      </c>
      <c r="E6" s="87">
        <v>5844.2536300000002</v>
      </c>
      <c r="F6" s="87">
        <v>6129.9970000000003</v>
      </c>
      <c r="G6" s="87">
        <v>5076.1301579999999</v>
      </c>
      <c r="H6" s="87">
        <v>5459.1049120000007</v>
      </c>
      <c r="I6" s="87">
        <v>5186.1034529999997</v>
      </c>
      <c r="J6" s="87">
        <v>3643.1654400000002</v>
      </c>
      <c r="K6" s="87">
        <v>5456.8018725000002</v>
      </c>
      <c r="L6" s="87">
        <v>5510.9361000000008</v>
      </c>
      <c r="M6" s="87">
        <v>5421.0914859000004</v>
      </c>
      <c r="N6" s="88">
        <v>62191.237646399997</v>
      </c>
      <c r="O6" s="13"/>
      <c r="Q6" s="9"/>
      <c r="R6" s="9"/>
    </row>
    <row r="7" spans="1:18" x14ac:dyDescent="0.2">
      <c r="A7" s="86" t="s">
        <v>87</v>
      </c>
      <c r="B7" s="87">
        <v>7405.5</v>
      </c>
      <c r="C7" s="87">
        <v>7415.9154949000003</v>
      </c>
      <c r="D7" s="87">
        <v>7520.732</v>
      </c>
      <c r="E7" s="87">
        <v>8357.7406556000005</v>
      </c>
      <c r="F7" s="87">
        <v>7578.4591541</v>
      </c>
      <c r="G7" s="87">
        <v>9173.7839324818997</v>
      </c>
      <c r="H7" s="87">
        <v>10340.7841687</v>
      </c>
      <c r="I7" s="87">
        <v>6322.0774778000005</v>
      </c>
      <c r="J7" s="87">
        <v>7976.0675064999996</v>
      </c>
      <c r="K7" s="87">
        <v>8920.2838911468534</v>
      </c>
      <c r="L7" s="87">
        <v>9172.9091965000007</v>
      </c>
      <c r="M7" s="87">
        <v>7762.1446616000003</v>
      </c>
      <c r="N7" s="88">
        <v>97946.398139328754</v>
      </c>
      <c r="O7" s="14"/>
      <c r="Q7" s="9"/>
      <c r="R7" s="9"/>
    </row>
    <row r="8" spans="1:18" s="16" customFormat="1" ht="15" x14ac:dyDescent="0.25">
      <c r="A8" s="86" t="s">
        <v>88</v>
      </c>
      <c r="B8" s="87">
        <v>981.39475477400003</v>
      </c>
      <c r="C8" s="87">
        <v>947.07186175999982</v>
      </c>
      <c r="D8" s="87">
        <v>1085.9474053200001</v>
      </c>
      <c r="E8" s="87">
        <v>1064.8552009999999</v>
      </c>
      <c r="F8" s="87">
        <v>1034.7848051999999</v>
      </c>
      <c r="G8" s="87">
        <v>883.51267531099995</v>
      </c>
      <c r="H8" s="87">
        <v>893.41154962500013</v>
      </c>
      <c r="I8" s="87">
        <v>830.61015031500006</v>
      </c>
      <c r="J8" s="87">
        <v>1734.7360641719997</v>
      </c>
      <c r="K8" s="87">
        <v>786.47163644999989</v>
      </c>
      <c r="L8" s="87">
        <v>453.03089899999998</v>
      </c>
      <c r="M8" s="87">
        <v>562.69362560000002</v>
      </c>
      <c r="N8" s="88">
        <v>11258.520628527</v>
      </c>
      <c r="O8" s="15"/>
      <c r="Q8" s="17"/>
      <c r="R8" s="17"/>
    </row>
    <row r="9" spans="1:18" x14ac:dyDescent="0.2">
      <c r="A9" s="86" t="s">
        <v>89</v>
      </c>
      <c r="B9" s="87">
        <v>3925.4842138959998</v>
      </c>
      <c r="C9" s="87">
        <v>3585.1728216079996</v>
      </c>
      <c r="D9" s="89">
        <v>3875.213208144</v>
      </c>
      <c r="E9" s="87">
        <v>3894.0931003260002</v>
      </c>
      <c r="F9" s="87">
        <v>3836.9940131989997</v>
      </c>
      <c r="G9" s="87">
        <v>3977.8967403800002</v>
      </c>
      <c r="H9" s="87">
        <v>3599.66451545769</v>
      </c>
      <c r="I9" s="87">
        <v>4024.9418876999998</v>
      </c>
      <c r="J9" s="87">
        <v>6404.3096060880007</v>
      </c>
      <c r="K9" s="87">
        <v>4383.390656304</v>
      </c>
      <c r="L9" s="87">
        <v>4305.2802161999998</v>
      </c>
      <c r="M9" s="87">
        <v>4550.4570225200005</v>
      </c>
      <c r="N9" s="88">
        <v>50362.898001822694</v>
      </c>
      <c r="O9" s="14"/>
      <c r="Q9" s="9"/>
      <c r="R9" s="9"/>
    </row>
    <row r="10" spans="1:18" s="16" customFormat="1" ht="15" x14ac:dyDescent="0.25">
      <c r="A10" s="86" t="s">
        <v>16</v>
      </c>
      <c r="B10" s="87">
        <v>1607.998652</v>
      </c>
      <c r="C10" s="87">
        <v>1859.0000789999999</v>
      </c>
      <c r="D10" s="87">
        <v>1983.0000611</v>
      </c>
      <c r="E10" s="87">
        <v>1930.0001293</v>
      </c>
      <c r="F10" s="87">
        <v>698.0000556</v>
      </c>
      <c r="G10" s="87">
        <v>1750.0000814</v>
      </c>
      <c r="H10" s="87">
        <v>1919.0001792</v>
      </c>
      <c r="I10" s="87">
        <v>1605.96452</v>
      </c>
      <c r="J10" s="87">
        <v>2019.921</v>
      </c>
      <c r="K10" s="87">
        <v>2332.44</v>
      </c>
      <c r="L10" s="87">
        <v>2295.6828620000001</v>
      </c>
      <c r="M10" s="87">
        <v>2073.4862175899998</v>
      </c>
      <c r="N10" s="88">
        <v>22074.493837189999</v>
      </c>
      <c r="O10" s="15"/>
      <c r="Q10" s="17"/>
      <c r="R10" s="17"/>
    </row>
    <row r="11" spans="1:18" x14ac:dyDescent="0.2">
      <c r="A11" s="86" t="s">
        <v>90</v>
      </c>
      <c r="B11" s="87">
        <v>1740.8250580000001</v>
      </c>
      <c r="C11" s="87">
        <v>1678.8358000000001</v>
      </c>
      <c r="D11" s="87">
        <v>1823.2629939999997</v>
      </c>
      <c r="E11" s="87">
        <v>2781.7592250000002</v>
      </c>
      <c r="F11" s="87">
        <v>2449.1996900000004</v>
      </c>
      <c r="G11" s="87">
        <v>2216.9998499999997</v>
      </c>
      <c r="H11" s="87">
        <v>1614.0047520000001</v>
      </c>
      <c r="I11" s="87">
        <v>2825.4392320000002</v>
      </c>
      <c r="J11" s="87">
        <v>1936.8003200000003</v>
      </c>
      <c r="K11" s="87">
        <v>3215.7537000000002</v>
      </c>
      <c r="L11" s="87">
        <v>2546.7290249999996</v>
      </c>
      <c r="M11" s="87">
        <v>2814.4087989999998</v>
      </c>
      <c r="N11" s="88">
        <v>27644.018445000005</v>
      </c>
      <c r="O11" s="8"/>
      <c r="Q11" s="9"/>
      <c r="R11" s="9"/>
    </row>
    <row r="12" spans="1:18" x14ac:dyDescent="0.2">
      <c r="A12" s="86" t="s">
        <v>91</v>
      </c>
      <c r="B12" s="87">
        <v>860.5026292</v>
      </c>
      <c r="C12" s="87">
        <v>642.75948000000005</v>
      </c>
      <c r="D12" s="87">
        <v>753.0239924</v>
      </c>
      <c r="E12" s="87">
        <v>772.63930699999992</v>
      </c>
      <c r="F12" s="87">
        <v>840.23299605000011</v>
      </c>
      <c r="G12" s="87">
        <v>758.3477786599999</v>
      </c>
      <c r="H12" s="87">
        <v>809.29517411999996</v>
      </c>
      <c r="I12" s="87">
        <v>833.16634799999997</v>
      </c>
      <c r="J12" s="87">
        <v>829.91327000000001</v>
      </c>
      <c r="K12" s="87">
        <v>746.37887736000005</v>
      </c>
      <c r="L12" s="87">
        <v>741.91238550000003</v>
      </c>
      <c r="M12" s="87">
        <v>726.88555406</v>
      </c>
      <c r="N12" s="88">
        <v>9315.0577923500005</v>
      </c>
      <c r="O12" s="14"/>
      <c r="Q12" s="9"/>
      <c r="R12" s="9"/>
    </row>
    <row r="13" spans="1:18" x14ac:dyDescent="0.2">
      <c r="A13" s="86" t="s">
        <v>17</v>
      </c>
      <c r="B13" s="87">
        <v>16707.306594790003</v>
      </c>
      <c r="C13" s="87">
        <v>17227.726163684802</v>
      </c>
      <c r="D13" s="87">
        <v>16375.129446559498</v>
      </c>
      <c r="E13" s="87">
        <v>15018.373307084401</v>
      </c>
      <c r="F13" s="87">
        <v>20164.945890709201</v>
      </c>
      <c r="G13" s="87">
        <v>20896.697502311403</v>
      </c>
      <c r="H13" s="87">
        <v>19087.903597455999</v>
      </c>
      <c r="I13" s="87">
        <v>15333.77007</v>
      </c>
      <c r="J13" s="87">
        <v>22003.624081559999</v>
      </c>
      <c r="K13" s="87">
        <v>19461.655000399998</v>
      </c>
      <c r="L13" s="87">
        <v>20741.189034420004</v>
      </c>
      <c r="M13" s="87">
        <v>20630.2194275</v>
      </c>
      <c r="N13" s="88">
        <v>223648.54011647534</v>
      </c>
      <c r="O13" s="14"/>
      <c r="Q13" s="9"/>
      <c r="R13" s="9"/>
    </row>
    <row r="14" spans="1:18" x14ac:dyDescent="0.2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14"/>
      <c r="Q14" s="9"/>
      <c r="R14" s="9"/>
    </row>
    <row r="15" spans="1:18" x14ac:dyDescent="0.2">
      <c r="A15" s="92" t="s">
        <v>68</v>
      </c>
      <c r="B15" s="87">
        <v>65670.422057178017</v>
      </c>
      <c r="C15" s="87">
        <v>64022.115967924809</v>
      </c>
      <c r="D15" s="87">
        <v>70336.6967394073</v>
      </c>
      <c r="E15" s="87">
        <v>63657.513845561996</v>
      </c>
      <c r="F15" s="87">
        <v>69861.737631708296</v>
      </c>
      <c r="G15" s="87">
        <v>77370.5163626141</v>
      </c>
      <c r="H15" s="87">
        <v>76445.709477342301</v>
      </c>
      <c r="I15" s="87">
        <v>69733.410710815006</v>
      </c>
      <c r="J15" s="87">
        <v>73951.297748565994</v>
      </c>
      <c r="K15" s="87">
        <v>77359.338304104051</v>
      </c>
      <c r="L15" s="87">
        <v>74671.497903619995</v>
      </c>
      <c r="M15" s="87">
        <v>74767.638119769996</v>
      </c>
      <c r="N15" s="88">
        <v>857847.89486861194</v>
      </c>
      <c r="O15" s="14"/>
      <c r="Q15" s="9"/>
      <c r="R15" s="9"/>
    </row>
    <row r="16" spans="1:18" x14ac:dyDescent="0.2">
      <c r="A16" s="92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8"/>
      <c r="O16" s="8"/>
      <c r="Q16" s="9"/>
      <c r="R16" s="9"/>
    </row>
    <row r="17" spans="1:18" x14ac:dyDescent="0.2">
      <c r="A17" s="92" t="s">
        <v>84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14"/>
      <c r="Q17" s="9"/>
      <c r="R17" s="9"/>
    </row>
    <row r="18" spans="1:18" s="16" customFormat="1" ht="15" x14ac:dyDescent="0.25">
      <c r="A18" s="109">
        <v>2017</v>
      </c>
      <c r="B18" s="107" t="s">
        <v>2</v>
      </c>
      <c r="C18" s="107" t="s">
        <v>3</v>
      </c>
      <c r="D18" s="107" t="s">
        <v>4</v>
      </c>
      <c r="E18" s="107" t="s">
        <v>5</v>
      </c>
      <c r="F18" s="107" t="s">
        <v>6</v>
      </c>
      <c r="G18" s="107" t="s">
        <v>7</v>
      </c>
      <c r="H18" s="107" t="s">
        <v>8</v>
      </c>
      <c r="I18" s="107" t="s">
        <v>9</v>
      </c>
      <c r="J18" s="107" t="s">
        <v>10</v>
      </c>
      <c r="K18" s="107" t="s">
        <v>11</v>
      </c>
      <c r="L18" s="107" t="s">
        <v>12</v>
      </c>
      <c r="M18" s="107" t="s">
        <v>13</v>
      </c>
      <c r="N18" s="107" t="s">
        <v>14</v>
      </c>
      <c r="O18" s="12"/>
      <c r="Q18" s="17"/>
      <c r="R18" s="17"/>
    </row>
    <row r="19" spans="1:18" x14ac:dyDescent="0.2">
      <c r="A19" s="111" t="s">
        <v>15</v>
      </c>
      <c r="B19" s="98">
        <v>21201</v>
      </c>
      <c r="C19" s="98">
        <v>20601.98</v>
      </c>
      <c r="D19" s="98">
        <v>21395</v>
      </c>
      <c r="E19" s="98">
        <v>20703</v>
      </c>
      <c r="F19" s="98">
        <v>21275</v>
      </c>
      <c r="G19" s="98">
        <v>22120</v>
      </c>
      <c r="H19" s="98">
        <v>20662.982660000001</v>
      </c>
      <c r="I19" s="98">
        <v>18803</v>
      </c>
      <c r="J19" s="98">
        <v>19242</v>
      </c>
      <c r="K19" s="98">
        <v>21409</v>
      </c>
      <c r="L19" s="98">
        <v>20499</v>
      </c>
      <c r="M19" s="98">
        <v>22948</v>
      </c>
      <c r="N19" s="99">
        <v>250859.96265999999</v>
      </c>
      <c r="O19" s="8"/>
      <c r="Q19" s="9"/>
      <c r="R19" s="9"/>
    </row>
    <row r="20" spans="1:18" x14ac:dyDescent="0.2">
      <c r="A20" s="86" t="s">
        <v>85</v>
      </c>
      <c r="B20" s="93">
        <v>9622.7456464048009</v>
      </c>
      <c r="C20" s="93">
        <v>7465.6274405759996</v>
      </c>
      <c r="D20" s="93">
        <v>8973.588245749399</v>
      </c>
      <c r="E20" s="95">
        <v>10437.65390976</v>
      </c>
      <c r="F20" s="93">
        <v>9801.7614334999998</v>
      </c>
      <c r="G20" s="93">
        <v>9052.04997900536</v>
      </c>
      <c r="H20" s="93">
        <v>10299.70469626</v>
      </c>
      <c r="I20" s="93">
        <v>12943.485449302598</v>
      </c>
      <c r="J20" s="93">
        <v>10895.7083688</v>
      </c>
      <c r="K20" s="93">
        <v>9729.1685564111995</v>
      </c>
      <c r="L20" s="93">
        <v>8094.2829376317995</v>
      </c>
      <c r="M20" s="96">
        <v>8854.8924434127002</v>
      </c>
      <c r="N20" s="94">
        <v>116170.66910681383</v>
      </c>
      <c r="O20" s="14"/>
      <c r="Q20" s="9"/>
      <c r="R20" s="9"/>
    </row>
    <row r="21" spans="1:18" x14ac:dyDescent="0.2">
      <c r="A21" s="86" t="s">
        <v>86</v>
      </c>
      <c r="B21" s="93">
        <v>2125.0275000000001</v>
      </c>
      <c r="C21" s="93">
        <v>3681.6615550000006</v>
      </c>
      <c r="D21" s="93">
        <v>2538.7229520000001</v>
      </c>
      <c r="E21" s="95">
        <v>5108.7340000000004</v>
      </c>
      <c r="F21" s="93">
        <v>2258.1197999999999</v>
      </c>
      <c r="G21" s="93">
        <v>4819.0676000000003</v>
      </c>
      <c r="H21" s="93">
        <v>3710.0875999999998</v>
      </c>
      <c r="I21" s="93">
        <v>1584.0777</v>
      </c>
      <c r="J21" s="93">
        <v>4335.4473419999995</v>
      </c>
      <c r="K21" s="93">
        <v>4911.8707999999997</v>
      </c>
      <c r="L21" s="93">
        <v>4758</v>
      </c>
      <c r="M21" s="96">
        <v>4312.795341</v>
      </c>
      <c r="N21" s="94">
        <v>44143.61219</v>
      </c>
      <c r="O21" s="14"/>
      <c r="Q21" s="9"/>
      <c r="R21" s="9"/>
    </row>
    <row r="22" spans="1:18" ht="15" x14ac:dyDescent="0.25">
      <c r="A22" s="86" t="s">
        <v>87</v>
      </c>
      <c r="B22" s="93">
        <v>5443</v>
      </c>
      <c r="C22" s="93">
        <v>4496</v>
      </c>
      <c r="D22" s="93">
        <v>5553</v>
      </c>
      <c r="E22" s="95">
        <v>6758</v>
      </c>
      <c r="F22" s="93">
        <v>5905</v>
      </c>
      <c r="G22" s="93">
        <v>8119</v>
      </c>
      <c r="H22" s="93">
        <v>8691</v>
      </c>
      <c r="I22" s="93">
        <v>9041</v>
      </c>
      <c r="J22" s="93">
        <v>7813</v>
      </c>
      <c r="K22" s="93">
        <v>8774.0479979000011</v>
      </c>
      <c r="L22" s="93">
        <v>8158</v>
      </c>
      <c r="M22" s="96">
        <v>7833.5363309170007</v>
      </c>
      <c r="N22" s="94">
        <v>86584.584328817</v>
      </c>
      <c r="O22" s="13"/>
      <c r="Q22" s="9"/>
      <c r="R22" s="9"/>
    </row>
    <row r="23" spans="1:18" s="16" customFormat="1" ht="15" x14ac:dyDescent="0.25">
      <c r="A23" s="86" t="s">
        <v>88</v>
      </c>
      <c r="B23" s="93">
        <v>652.60584683859997</v>
      </c>
      <c r="C23" s="93">
        <v>781.56992346000004</v>
      </c>
      <c r="D23" s="93">
        <v>1032.2112</v>
      </c>
      <c r="E23" s="95">
        <v>931</v>
      </c>
      <c r="F23" s="93">
        <v>940</v>
      </c>
      <c r="G23" s="93">
        <v>1122</v>
      </c>
      <c r="H23" s="93">
        <v>1077</v>
      </c>
      <c r="I23" s="93">
        <v>1007</v>
      </c>
      <c r="J23" s="93">
        <v>933</v>
      </c>
      <c r="K23" s="93">
        <v>1044</v>
      </c>
      <c r="L23" s="93">
        <v>939</v>
      </c>
      <c r="M23" s="96">
        <v>840.71675707199995</v>
      </c>
      <c r="N23" s="94">
        <v>11300.103727370601</v>
      </c>
      <c r="O23" s="8"/>
      <c r="Q23" s="17"/>
      <c r="R23" s="17"/>
    </row>
    <row r="24" spans="1:18" x14ac:dyDescent="0.2">
      <c r="A24" s="86" t="s">
        <v>89</v>
      </c>
      <c r="B24" s="93">
        <v>2989.9941394960006</v>
      </c>
      <c r="C24" s="93">
        <v>3056.8432035960004</v>
      </c>
      <c r="D24" s="93">
        <v>3520.1637170180002</v>
      </c>
      <c r="E24" s="95">
        <v>3661</v>
      </c>
      <c r="F24" s="93">
        <v>3751.0086078709992</v>
      </c>
      <c r="G24" s="93">
        <v>3601.6606085209996</v>
      </c>
      <c r="H24" s="93">
        <v>3782.8017551329999</v>
      </c>
      <c r="I24" s="93">
        <v>3872.8374078049997</v>
      </c>
      <c r="J24" s="93">
        <v>3905.1291303272401</v>
      </c>
      <c r="K24" s="93">
        <v>3935</v>
      </c>
      <c r="L24" s="93">
        <v>3664.5739803499996</v>
      </c>
      <c r="M24" s="96">
        <v>3951.6010019949999</v>
      </c>
      <c r="N24" s="94">
        <v>43692.613552112234</v>
      </c>
      <c r="O24" s="14"/>
      <c r="Q24" s="9"/>
      <c r="R24" s="9"/>
    </row>
    <row r="25" spans="1:18" x14ac:dyDescent="0.2">
      <c r="A25" s="86" t="s">
        <v>16</v>
      </c>
      <c r="B25" s="93">
        <v>1355.9999952000001</v>
      </c>
      <c r="C25" s="93">
        <v>1279.9998757999999</v>
      </c>
      <c r="D25" s="93">
        <v>1197.9135999999999</v>
      </c>
      <c r="E25" s="95">
        <v>1560.5308</v>
      </c>
      <c r="F25" s="93">
        <v>1665.2811999999999</v>
      </c>
      <c r="G25" s="93">
        <v>1595.9998544</v>
      </c>
      <c r="H25" s="93">
        <v>1603.1744000000001</v>
      </c>
      <c r="I25" s="93">
        <v>1795.9998899000002</v>
      </c>
      <c r="J25" s="93">
        <v>1366.9998764000002</v>
      </c>
      <c r="K25" s="93">
        <v>1398</v>
      </c>
      <c r="L25" s="93">
        <v>1418.9999740000001</v>
      </c>
      <c r="M25" s="96">
        <v>1798.16</v>
      </c>
      <c r="N25" s="94">
        <v>18037.0594657</v>
      </c>
      <c r="O25" s="14"/>
      <c r="Q25" s="9"/>
      <c r="R25" s="9"/>
    </row>
    <row r="26" spans="1:18" x14ac:dyDescent="0.2">
      <c r="A26" s="86" t="s">
        <v>90</v>
      </c>
      <c r="B26" s="93">
        <v>1894.188942</v>
      </c>
      <c r="C26" s="93">
        <v>1821.8264710000001</v>
      </c>
      <c r="D26" s="93">
        <v>1969.7990047999999</v>
      </c>
      <c r="E26" s="95">
        <v>2891.9682449999996</v>
      </c>
      <c r="F26" s="93">
        <v>1922.030336</v>
      </c>
      <c r="G26" s="93">
        <v>2994.3991180000003</v>
      </c>
      <c r="H26" s="93">
        <v>1873.0712640000002</v>
      </c>
      <c r="I26" s="93">
        <v>3398.2187840000001</v>
      </c>
      <c r="J26" s="93">
        <v>1817.0289500000001</v>
      </c>
      <c r="K26" s="93">
        <v>2827.641012</v>
      </c>
      <c r="L26" s="93">
        <v>2388.9346200000005</v>
      </c>
      <c r="M26" s="96">
        <v>1907.113239</v>
      </c>
      <c r="N26" s="94">
        <v>27706.219985799999</v>
      </c>
      <c r="O26" s="14"/>
      <c r="Q26" s="9"/>
      <c r="R26" s="9"/>
    </row>
    <row r="27" spans="1:18" x14ac:dyDescent="0.2">
      <c r="A27" s="86" t="s">
        <v>91</v>
      </c>
      <c r="B27" s="93">
        <v>605</v>
      </c>
      <c r="C27" s="93">
        <v>450</v>
      </c>
      <c r="D27" s="93">
        <v>467</v>
      </c>
      <c r="E27" s="95">
        <v>462</v>
      </c>
      <c r="F27" s="93">
        <v>794</v>
      </c>
      <c r="G27" s="93">
        <v>671</v>
      </c>
      <c r="H27" s="93">
        <v>635</v>
      </c>
      <c r="I27" s="93">
        <v>635</v>
      </c>
      <c r="J27" s="93">
        <v>792.81218061000004</v>
      </c>
      <c r="K27" s="93">
        <v>791</v>
      </c>
      <c r="L27" s="93">
        <v>931</v>
      </c>
      <c r="M27" s="96">
        <v>624.14569304999998</v>
      </c>
      <c r="N27" s="94">
        <v>7857.9578736599997</v>
      </c>
      <c r="O27" s="14"/>
      <c r="Q27" s="9"/>
      <c r="R27" s="9"/>
    </row>
    <row r="28" spans="1:18" s="16" customFormat="1" ht="15" x14ac:dyDescent="0.25">
      <c r="A28" s="86" t="s">
        <v>17</v>
      </c>
      <c r="B28" s="93">
        <v>11466.99986464</v>
      </c>
      <c r="C28" s="93">
        <v>10031.855805883499</v>
      </c>
      <c r="D28" s="93">
        <v>15004.95664</v>
      </c>
      <c r="E28" s="95">
        <v>13882.994304600001</v>
      </c>
      <c r="F28" s="93">
        <v>14074.9812</v>
      </c>
      <c r="G28" s="93">
        <v>15729.186960000001</v>
      </c>
      <c r="H28" s="93">
        <v>18365.400712488001</v>
      </c>
      <c r="I28" s="93">
        <v>18916.652072945999</v>
      </c>
      <c r="J28" s="93">
        <v>16250.506001604599</v>
      </c>
      <c r="K28" s="93">
        <v>18589.472802407701</v>
      </c>
      <c r="L28" s="93">
        <v>17579.797857508398</v>
      </c>
      <c r="M28" s="96">
        <v>21020.424715728601</v>
      </c>
      <c r="N28" s="94">
        <v>190913.22893780679</v>
      </c>
      <c r="O28" s="13"/>
      <c r="Q28" s="17"/>
      <c r="R28" s="17"/>
    </row>
    <row r="29" spans="1:18" x14ac:dyDescent="0.2">
      <c r="A29" s="86"/>
      <c r="B29" s="93"/>
      <c r="C29" s="93"/>
      <c r="D29" s="93"/>
      <c r="E29" s="95"/>
      <c r="F29" s="93"/>
      <c r="G29" s="93"/>
      <c r="H29" s="93"/>
      <c r="I29" s="93"/>
      <c r="J29" s="93"/>
      <c r="K29" s="93"/>
      <c r="L29" s="93"/>
      <c r="M29" s="96"/>
      <c r="N29" s="94"/>
      <c r="O29" s="8"/>
      <c r="Q29" s="9"/>
      <c r="R29" s="9"/>
    </row>
    <row r="30" spans="1:18" x14ac:dyDescent="0.2">
      <c r="A30" s="92" t="s">
        <v>68</v>
      </c>
      <c r="B30" s="93">
        <v>57356.561934579404</v>
      </c>
      <c r="C30" s="93">
        <v>53667.3642753155</v>
      </c>
      <c r="D30" s="93">
        <v>61652.355359567387</v>
      </c>
      <c r="E30" s="95">
        <v>66396.881259360001</v>
      </c>
      <c r="F30" s="93">
        <v>62387.182577371001</v>
      </c>
      <c r="G30" s="93">
        <v>69824.364119926366</v>
      </c>
      <c r="H30" s="93">
        <v>70700.223087880993</v>
      </c>
      <c r="I30" s="93">
        <v>71997.271303953588</v>
      </c>
      <c r="J30" s="93">
        <v>67351.63184974184</v>
      </c>
      <c r="K30" s="93">
        <v>73409.201168718893</v>
      </c>
      <c r="L30" s="93">
        <v>68431.58936949019</v>
      </c>
      <c r="M30" s="96">
        <v>74091.385522175289</v>
      </c>
      <c r="N30" s="94">
        <v>797266.01182808029</v>
      </c>
      <c r="O30" s="8"/>
      <c r="Q30" s="9"/>
      <c r="R30" s="9"/>
    </row>
    <row r="31" spans="1:18" x14ac:dyDescent="0.2">
      <c r="A31" s="92"/>
      <c r="B31" s="93"/>
      <c r="C31" s="93"/>
      <c r="D31" s="93"/>
      <c r="E31" s="95"/>
      <c r="F31" s="93"/>
      <c r="G31" s="93"/>
      <c r="H31" s="93"/>
      <c r="I31" s="93"/>
      <c r="J31" s="93"/>
      <c r="K31" s="93"/>
      <c r="L31" s="93"/>
      <c r="M31" s="96"/>
      <c r="N31" s="94"/>
      <c r="O31" s="8"/>
      <c r="Q31" s="9"/>
      <c r="R31" s="9"/>
    </row>
    <row r="32" spans="1:18" x14ac:dyDescent="0.2">
      <c r="A32" s="92"/>
      <c r="B32" s="93" t="s">
        <v>2</v>
      </c>
      <c r="C32" s="93" t="s">
        <v>3</v>
      </c>
      <c r="D32" s="93" t="s">
        <v>4</v>
      </c>
      <c r="E32" s="95" t="s">
        <v>5</v>
      </c>
      <c r="F32" s="93" t="s">
        <v>6</v>
      </c>
      <c r="G32" s="93" t="s">
        <v>7</v>
      </c>
      <c r="H32" s="93" t="s">
        <v>8</v>
      </c>
      <c r="I32" s="93" t="s">
        <v>9</v>
      </c>
      <c r="J32" s="93" t="s">
        <v>10</v>
      </c>
      <c r="K32" s="93" t="s">
        <v>11</v>
      </c>
      <c r="L32" s="93" t="s">
        <v>12</v>
      </c>
      <c r="M32" s="96" t="s">
        <v>13</v>
      </c>
      <c r="N32" s="94" t="s">
        <v>96</v>
      </c>
      <c r="O32" s="14"/>
      <c r="Q32" s="9"/>
      <c r="R32" s="9"/>
    </row>
    <row r="33" spans="1:18" s="16" customFormat="1" ht="15" x14ac:dyDescent="0.25">
      <c r="A33" s="92" t="s">
        <v>95</v>
      </c>
      <c r="B33" s="93">
        <v>65670.422057178017</v>
      </c>
      <c r="C33" s="93">
        <v>64022.115967924809</v>
      </c>
      <c r="D33" s="93">
        <v>70336.6967394073</v>
      </c>
      <c r="E33" s="95">
        <v>63657.513845561996</v>
      </c>
      <c r="F33" s="93">
        <v>69861.737631708296</v>
      </c>
      <c r="G33" s="93">
        <v>77370.5163626141</v>
      </c>
      <c r="H33" s="93">
        <v>76445.709477342301</v>
      </c>
      <c r="I33" s="93">
        <v>69733.410710815006</v>
      </c>
      <c r="J33" s="93">
        <v>73951.297748565994</v>
      </c>
      <c r="K33" s="93">
        <v>77359.338304104051</v>
      </c>
      <c r="L33" s="93">
        <v>74671.497903619995</v>
      </c>
      <c r="M33" s="96">
        <v>74767.638119769996</v>
      </c>
      <c r="N33" s="94">
        <f>SUM(B33:M33)</f>
        <v>857847.89486861194</v>
      </c>
      <c r="O33" s="13"/>
      <c r="Q33" s="17"/>
      <c r="R33" s="17"/>
    </row>
    <row r="34" spans="1:18" x14ac:dyDescent="0.2">
      <c r="A34" s="86" t="s">
        <v>94</v>
      </c>
      <c r="B34" s="100">
        <v>57356.561934579404</v>
      </c>
      <c r="C34" s="100">
        <v>53667.3642753155</v>
      </c>
      <c r="D34" s="100">
        <v>61652.355359567387</v>
      </c>
      <c r="E34" s="100">
        <v>66396.881259360001</v>
      </c>
      <c r="F34" s="100">
        <v>62387.182577371001</v>
      </c>
      <c r="G34" s="100">
        <v>69824.364119926366</v>
      </c>
      <c r="H34" s="100">
        <v>70700.223087880993</v>
      </c>
      <c r="I34" s="100">
        <v>71997.271303953588</v>
      </c>
      <c r="J34" s="100">
        <v>67351.63184974184</v>
      </c>
      <c r="K34" s="100">
        <v>73409.201168718893</v>
      </c>
      <c r="L34" s="100">
        <v>68431.58936949019</v>
      </c>
      <c r="M34" s="100">
        <v>74091.385522175289</v>
      </c>
      <c r="N34" s="94">
        <f>SUM(B34:M34)</f>
        <v>797266.01182808029</v>
      </c>
      <c r="O34" s="14"/>
      <c r="Q34" s="9"/>
      <c r="R34" s="9"/>
    </row>
    <row r="35" spans="1:18" s="16" customFormat="1" ht="15" x14ac:dyDescent="0.25">
      <c r="A35" s="86"/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1"/>
      <c r="O35" s="22"/>
      <c r="Q35" s="9"/>
      <c r="R35" s="9"/>
    </row>
    <row r="36" spans="1:18" ht="15" x14ac:dyDescent="0.25">
      <c r="A36" s="23" t="s">
        <v>18</v>
      </c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/>
      <c r="Q36" s="9"/>
      <c r="R36" s="9"/>
    </row>
    <row r="37" spans="1:18" x14ac:dyDescent="0.2">
      <c r="A37" s="27" t="s">
        <v>19</v>
      </c>
      <c r="B37" s="6" t="s">
        <v>20</v>
      </c>
      <c r="C37" s="10">
        <f>'[3]Kansanshi Mine'!B62</f>
        <v>190</v>
      </c>
      <c r="D37" s="10">
        <f>'[3]Kansanshi Mine'!C62</f>
        <v>183.1</v>
      </c>
      <c r="E37" s="10">
        <f>'[3]Kansanshi Mine'!D62</f>
        <v>167.7</v>
      </c>
      <c r="F37" s="7">
        <f>'[3]Kansanshi Mine'!E62</f>
        <v>158.80000000000001</v>
      </c>
      <c r="G37" s="7">
        <f>'[3]Kansanshi Mine'!F62</f>
        <v>172.7</v>
      </c>
      <c r="H37" s="7">
        <f>'[3]Kansanshi Mine'!G62</f>
        <v>222.6</v>
      </c>
      <c r="I37" s="7">
        <f>'[3]Kansanshi Mine'!H62</f>
        <v>196.34</v>
      </c>
      <c r="J37" s="7">
        <f>'[3]Kansanshi Mine'!I62</f>
        <v>176.27</v>
      </c>
      <c r="K37" s="7">
        <f>'[3]Kansanshi Mine'!J62</f>
        <v>132.13</v>
      </c>
      <c r="L37" s="7">
        <f>'[3]Kansanshi Mine'!K62</f>
        <v>205.102</v>
      </c>
      <c r="M37" s="7">
        <f>'[3]Kansanshi Mine'!L62</f>
        <v>168.57</v>
      </c>
      <c r="N37" s="7">
        <f>'[3]Kansanshi Mine'!M62</f>
        <v>168.76</v>
      </c>
      <c r="O37" s="28">
        <f>'[3]Kansanshi Mine'!N62</f>
        <v>2142.0720000000001</v>
      </c>
      <c r="Q37" s="9">
        <f t="shared" ref="Q37:Q40" si="0">SUM(C37:E37)</f>
        <v>540.79999999999995</v>
      </c>
      <c r="R37" s="9">
        <f t="shared" ref="R37:R40" si="1">SUM(F37:H37)</f>
        <v>554.1</v>
      </c>
    </row>
    <row r="38" spans="1:18" x14ac:dyDescent="0.2">
      <c r="A38" s="27"/>
      <c r="B38" s="6" t="s">
        <v>21</v>
      </c>
      <c r="C38" s="10">
        <f>'[3]Kansanshi Mine'!B58</f>
        <v>196.58099999999999</v>
      </c>
      <c r="D38" s="10">
        <f>'[3]Kansanshi Mine'!C58</f>
        <v>159.57227</v>
      </c>
      <c r="E38" s="10">
        <f>'[3]Kansanshi Mine'!D58</f>
        <v>185.45065</v>
      </c>
      <c r="F38" s="7">
        <f>'[3]Kansanshi Mine'!E58</f>
        <v>173.58984000000001</v>
      </c>
      <c r="G38" s="7">
        <f>'[3]Kansanshi Mine'!F58</f>
        <v>179.75412</v>
      </c>
      <c r="H38" s="7">
        <f>'[3]Kansanshi Mine'!G58</f>
        <v>158.78304</v>
      </c>
      <c r="I38" s="7">
        <f>'[3]Kansanshi Mine'!H58</f>
        <v>182.90538000000001</v>
      </c>
      <c r="J38" s="7">
        <f>'[3]Kansanshi Mine'!I58</f>
        <v>172.22814</v>
      </c>
      <c r="K38" s="7">
        <f>'[3]Kansanshi Mine'!J58</f>
        <v>164.62299999999999</v>
      </c>
      <c r="L38" s="7">
        <f>'[3]Kansanshi Mine'!K58</f>
        <v>183.34623999999999</v>
      </c>
      <c r="M38" s="68">
        <f>'[3]Kansanshi Mine'!L58</f>
        <v>0</v>
      </c>
      <c r="N38" s="68">
        <f>'[3]Kansanshi Mine'!M58</f>
        <v>0</v>
      </c>
      <c r="O38" s="29">
        <f>'[3]Kansanshi Mine'!N58</f>
        <v>1756.83368</v>
      </c>
      <c r="Q38" s="9">
        <f t="shared" si="0"/>
        <v>541.60392000000002</v>
      </c>
      <c r="R38" s="9">
        <f t="shared" si="1"/>
        <v>512.12700000000007</v>
      </c>
    </row>
    <row r="39" spans="1:18" s="35" customFormat="1" x14ac:dyDescent="0.2">
      <c r="A39" s="30"/>
      <c r="B39" s="31" t="s">
        <v>22</v>
      </c>
      <c r="C39" s="32">
        <f>'[3]Kansanshi Mine'!B70</f>
        <v>19</v>
      </c>
      <c r="D39" s="32">
        <f>'[3]Kansanshi Mine'!C70</f>
        <v>0</v>
      </c>
      <c r="E39" s="32">
        <f>'[3]Kansanshi Mine'!D70</f>
        <v>24.36</v>
      </c>
      <c r="F39" s="33">
        <f>'[3]Kansanshi Mine'!E70</f>
        <v>0</v>
      </c>
      <c r="G39" s="33">
        <f>'[3]Kansanshi Mine'!F70</f>
        <v>0</v>
      </c>
      <c r="H39" s="33">
        <f>'[3]Kansanshi Mine'!G70</f>
        <v>0</v>
      </c>
      <c r="I39" s="33">
        <f>'[3]Kansanshi Mine'!H70</f>
        <v>0</v>
      </c>
      <c r="J39" s="33">
        <f>'[3]Kansanshi Mine'!I70</f>
        <v>0</v>
      </c>
      <c r="K39" s="33">
        <f>'[3]Kansanshi Mine'!J70</f>
        <v>0</v>
      </c>
      <c r="L39" s="33">
        <f>'[3]Kansanshi Mine'!K70</f>
        <v>0</v>
      </c>
      <c r="M39" s="33">
        <f>'[3]Kansanshi Mine'!L70</f>
        <v>0</v>
      </c>
      <c r="N39" s="33">
        <f>'[3]Kansanshi Mine'!M70</f>
        <v>0</v>
      </c>
      <c r="O39" s="34">
        <f>SUM(C39:N39)</f>
        <v>43.36</v>
      </c>
      <c r="Q39" s="36"/>
      <c r="R39" s="36"/>
    </row>
    <row r="40" spans="1:18" ht="15" x14ac:dyDescent="0.25">
      <c r="A40" s="37"/>
      <c r="B40" s="38" t="s">
        <v>23</v>
      </c>
      <c r="C40" s="39">
        <f>'[3]Kansanshi Mine'!B77</f>
        <v>386.58100000000002</v>
      </c>
      <c r="D40" s="39">
        <f>'[3]Kansanshi Mine'!C77</f>
        <v>342.67227000000003</v>
      </c>
      <c r="E40" s="39">
        <f>'[3]Kansanshi Mine'!D77</f>
        <v>353.15064999999998</v>
      </c>
      <c r="F40" s="39">
        <f>'[3]Kansanshi Mine'!E77</f>
        <v>332.38984000000005</v>
      </c>
      <c r="G40" s="40">
        <f>'[3]Kansanshi Mine'!F77</f>
        <v>352.45411999999999</v>
      </c>
      <c r="H40" s="40">
        <f>'[3]Kansanshi Mine'!G77</f>
        <v>381.38303999999999</v>
      </c>
      <c r="I40" s="40">
        <f>'[3]Kansanshi Mine'!H77</f>
        <v>379.24538000000001</v>
      </c>
      <c r="J40" s="40">
        <f>'[3]Kansanshi Mine'!I77</f>
        <v>348.49814000000003</v>
      </c>
      <c r="K40" s="40">
        <f>'[3]Kansanshi Mine'!J77</f>
        <v>296.75299999999999</v>
      </c>
      <c r="L40" s="40">
        <f>'[3]Kansanshi Mine'!K77</f>
        <v>388.44824</v>
      </c>
      <c r="M40" s="40">
        <f>'[3]Kansanshi Mine'!L77</f>
        <v>168.57</v>
      </c>
      <c r="N40" s="40">
        <f>'[3]Kansanshi Mine'!M77</f>
        <v>168.76</v>
      </c>
      <c r="O40" s="41">
        <f>'[3]Kansanshi Mine'!N77</f>
        <v>3898.9056800000008</v>
      </c>
      <c r="Q40" s="9">
        <f t="shared" si="0"/>
        <v>1082.40392</v>
      </c>
      <c r="R40" s="9">
        <f t="shared" si="1"/>
        <v>1066.2270000000001</v>
      </c>
    </row>
    <row r="41" spans="1:18" x14ac:dyDescent="0.2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Q41" s="9"/>
      <c r="R41" s="9"/>
    </row>
    <row r="42" spans="1:18" x14ac:dyDescent="0.2">
      <c r="A42" s="2" t="s">
        <v>24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Q42" s="9"/>
      <c r="R42" s="9"/>
    </row>
    <row r="43" spans="1:18" x14ac:dyDescent="0.2">
      <c r="A43" s="2" t="s">
        <v>25</v>
      </c>
      <c r="C43" s="42"/>
      <c r="D43" s="42"/>
      <c r="E43" s="42" t="s">
        <v>26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9"/>
      <c r="R43" s="9"/>
    </row>
    <row r="44" spans="1:18" x14ac:dyDescent="0.2">
      <c r="A44" s="2" t="s">
        <v>27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Q44" s="9"/>
      <c r="R44" s="9"/>
    </row>
    <row r="45" spans="1:18" x14ac:dyDescent="0.2">
      <c r="A45" s="2" t="s">
        <v>28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Q45" s="9"/>
      <c r="R45" s="9"/>
    </row>
    <row r="46" spans="1:18" x14ac:dyDescent="0.2">
      <c r="Q46" s="9"/>
      <c r="R46" s="9"/>
    </row>
    <row r="47" spans="1:18" x14ac:dyDescent="0.2">
      <c r="Q47" s="9"/>
      <c r="R47" s="9"/>
    </row>
    <row r="48" spans="1:18" x14ac:dyDescent="0.2">
      <c r="Q48" s="9"/>
      <c r="R48" s="9"/>
    </row>
    <row r="49" spans="1:18" x14ac:dyDescent="0.2">
      <c r="Q49" s="9"/>
      <c r="R49" s="9"/>
    </row>
    <row r="50" spans="1:18" s="35" customForma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Q50" s="36"/>
      <c r="R50" s="36"/>
    </row>
    <row r="51" spans="1:18" x14ac:dyDescent="0.2">
      <c r="Q51" s="9"/>
      <c r="R51" s="9"/>
    </row>
    <row r="52" spans="1:18" x14ac:dyDescent="0.2">
      <c r="Q52" s="9"/>
      <c r="R52" s="9"/>
    </row>
    <row r="53" spans="1:18" x14ac:dyDescent="0.2">
      <c r="Q53" s="9"/>
      <c r="R53" s="9"/>
    </row>
    <row r="54" spans="1:18" x14ac:dyDescent="0.2">
      <c r="Q54" s="9"/>
      <c r="R54" s="9"/>
    </row>
    <row r="55" spans="1:18" x14ac:dyDescent="0.2">
      <c r="Q55" s="9"/>
      <c r="R55" s="9"/>
    </row>
    <row r="56" spans="1:18" x14ac:dyDescent="0.2">
      <c r="Q56" s="9"/>
      <c r="R56" s="9"/>
    </row>
    <row r="57" spans="1:18" x14ac:dyDescent="0.2">
      <c r="Q57" s="9"/>
      <c r="R57" s="9"/>
    </row>
    <row r="58" spans="1:18" x14ac:dyDescent="0.2">
      <c r="Q58" s="9"/>
      <c r="R58" s="9"/>
    </row>
    <row r="59" spans="1:18" x14ac:dyDescent="0.2">
      <c r="Q59" s="9"/>
      <c r="R59" s="9"/>
    </row>
    <row r="60" spans="1:18" x14ac:dyDescent="0.2">
      <c r="Q60" s="9"/>
      <c r="R60" s="9"/>
    </row>
    <row r="61" spans="1:18" x14ac:dyDescent="0.2">
      <c r="Q61" s="9"/>
      <c r="R61" s="9"/>
    </row>
    <row r="62" spans="1:18" x14ac:dyDescent="0.2">
      <c r="Q62" s="9"/>
      <c r="R62" s="9"/>
    </row>
    <row r="63" spans="1:18" x14ac:dyDescent="0.2">
      <c r="Q63" s="9"/>
      <c r="R63" s="9"/>
    </row>
    <row r="64" spans="1:18" x14ac:dyDescent="0.2">
      <c r="Q64" s="9"/>
      <c r="R64" s="9"/>
    </row>
    <row r="65" spans="17:18" x14ac:dyDescent="0.2">
      <c r="Q65" s="9"/>
      <c r="R65" s="9"/>
    </row>
    <row r="66" spans="17:18" x14ac:dyDescent="0.2">
      <c r="Q66" s="9"/>
      <c r="R66" s="9"/>
    </row>
    <row r="67" spans="17:18" x14ac:dyDescent="0.2">
      <c r="Q67" s="9"/>
      <c r="R67" s="9"/>
    </row>
    <row r="68" spans="17:18" x14ac:dyDescent="0.2">
      <c r="Q68" s="9"/>
      <c r="R68" s="9"/>
    </row>
    <row r="69" spans="17:18" x14ac:dyDescent="0.2">
      <c r="Q69" s="9"/>
      <c r="R69" s="9"/>
    </row>
    <row r="70" spans="17:18" x14ac:dyDescent="0.2">
      <c r="Q70" s="9"/>
      <c r="R70" s="9"/>
    </row>
    <row r="71" spans="17:18" x14ac:dyDescent="0.2">
      <c r="Q71" s="9"/>
      <c r="R71" s="9"/>
    </row>
    <row r="72" spans="17:18" x14ac:dyDescent="0.2">
      <c r="Q72" s="9"/>
      <c r="R72" s="9"/>
    </row>
    <row r="73" spans="17:18" x14ac:dyDescent="0.2">
      <c r="Q73" s="9"/>
      <c r="R73" s="9"/>
    </row>
    <row r="74" spans="17:18" x14ac:dyDescent="0.2">
      <c r="Q74" s="9"/>
      <c r="R74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20" sqref="B20"/>
    </sheetView>
  </sheetViews>
  <sheetFormatPr defaultRowHeight="15" x14ac:dyDescent="0.25"/>
  <cols>
    <col min="1" max="1" width="22.5703125" customWidth="1"/>
    <col min="2" max="2" width="27.28515625" customWidth="1"/>
    <col min="3" max="4" width="14" customWidth="1"/>
    <col min="5" max="6" width="13.140625" customWidth="1"/>
    <col min="7" max="7" width="15.42578125" customWidth="1"/>
    <col min="8" max="8" width="14" customWidth="1"/>
    <col min="9" max="9" width="14.42578125" customWidth="1"/>
    <col min="10" max="10" width="16.28515625" customWidth="1"/>
    <col min="11" max="11" width="15.42578125" customWidth="1"/>
    <col min="12" max="12" width="14.140625" customWidth="1"/>
    <col min="13" max="13" width="15.28515625" customWidth="1"/>
    <col min="14" max="14" width="17.7109375" customWidth="1"/>
    <col min="15" max="15" width="14.5703125" customWidth="1"/>
    <col min="257" max="257" width="22.5703125" customWidth="1"/>
    <col min="258" max="258" width="27.28515625" customWidth="1"/>
    <col min="259" max="260" width="14" customWidth="1"/>
    <col min="261" max="262" width="13.140625" customWidth="1"/>
    <col min="263" max="263" width="15.42578125" customWidth="1"/>
    <col min="264" max="264" width="14" customWidth="1"/>
    <col min="265" max="265" width="14.42578125" customWidth="1"/>
    <col min="266" max="266" width="16.28515625" customWidth="1"/>
    <col min="267" max="267" width="15.42578125" customWidth="1"/>
    <col min="268" max="268" width="14.140625" customWidth="1"/>
    <col min="269" max="269" width="15.28515625" customWidth="1"/>
    <col min="270" max="270" width="17.7109375" customWidth="1"/>
    <col min="271" max="271" width="14.5703125" customWidth="1"/>
    <col min="513" max="513" width="22.5703125" customWidth="1"/>
    <col min="514" max="514" width="27.28515625" customWidth="1"/>
    <col min="515" max="516" width="14" customWidth="1"/>
    <col min="517" max="518" width="13.140625" customWidth="1"/>
    <col min="519" max="519" width="15.42578125" customWidth="1"/>
    <col min="520" max="520" width="14" customWidth="1"/>
    <col min="521" max="521" width="14.42578125" customWidth="1"/>
    <col min="522" max="522" width="16.28515625" customWidth="1"/>
    <col min="523" max="523" width="15.42578125" customWidth="1"/>
    <col min="524" max="524" width="14.140625" customWidth="1"/>
    <col min="525" max="525" width="15.28515625" customWidth="1"/>
    <col min="526" max="526" width="17.7109375" customWidth="1"/>
    <col min="527" max="527" width="14.5703125" customWidth="1"/>
    <col min="769" max="769" width="22.5703125" customWidth="1"/>
    <col min="770" max="770" width="27.28515625" customWidth="1"/>
    <col min="771" max="772" width="14" customWidth="1"/>
    <col min="773" max="774" width="13.140625" customWidth="1"/>
    <col min="775" max="775" width="15.42578125" customWidth="1"/>
    <col min="776" max="776" width="14" customWidth="1"/>
    <col min="777" max="777" width="14.42578125" customWidth="1"/>
    <col min="778" max="778" width="16.28515625" customWidth="1"/>
    <col min="779" max="779" width="15.42578125" customWidth="1"/>
    <col min="780" max="780" width="14.140625" customWidth="1"/>
    <col min="781" max="781" width="15.28515625" customWidth="1"/>
    <col min="782" max="782" width="17.7109375" customWidth="1"/>
    <col min="783" max="783" width="14.5703125" customWidth="1"/>
    <col min="1025" max="1025" width="22.5703125" customWidth="1"/>
    <col min="1026" max="1026" width="27.28515625" customWidth="1"/>
    <col min="1027" max="1028" width="14" customWidth="1"/>
    <col min="1029" max="1030" width="13.140625" customWidth="1"/>
    <col min="1031" max="1031" width="15.42578125" customWidth="1"/>
    <col min="1032" max="1032" width="14" customWidth="1"/>
    <col min="1033" max="1033" width="14.42578125" customWidth="1"/>
    <col min="1034" max="1034" width="16.28515625" customWidth="1"/>
    <col min="1035" max="1035" width="15.42578125" customWidth="1"/>
    <col min="1036" max="1036" width="14.140625" customWidth="1"/>
    <col min="1037" max="1037" width="15.28515625" customWidth="1"/>
    <col min="1038" max="1038" width="17.7109375" customWidth="1"/>
    <col min="1039" max="1039" width="14.5703125" customWidth="1"/>
    <col min="1281" max="1281" width="22.5703125" customWidth="1"/>
    <col min="1282" max="1282" width="27.28515625" customWidth="1"/>
    <col min="1283" max="1284" width="14" customWidth="1"/>
    <col min="1285" max="1286" width="13.140625" customWidth="1"/>
    <col min="1287" max="1287" width="15.42578125" customWidth="1"/>
    <col min="1288" max="1288" width="14" customWidth="1"/>
    <col min="1289" max="1289" width="14.42578125" customWidth="1"/>
    <col min="1290" max="1290" width="16.28515625" customWidth="1"/>
    <col min="1291" max="1291" width="15.42578125" customWidth="1"/>
    <col min="1292" max="1292" width="14.140625" customWidth="1"/>
    <col min="1293" max="1293" width="15.28515625" customWidth="1"/>
    <col min="1294" max="1294" width="17.7109375" customWidth="1"/>
    <col min="1295" max="1295" width="14.5703125" customWidth="1"/>
    <col min="1537" max="1537" width="22.5703125" customWidth="1"/>
    <col min="1538" max="1538" width="27.28515625" customWidth="1"/>
    <col min="1539" max="1540" width="14" customWidth="1"/>
    <col min="1541" max="1542" width="13.140625" customWidth="1"/>
    <col min="1543" max="1543" width="15.42578125" customWidth="1"/>
    <col min="1544" max="1544" width="14" customWidth="1"/>
    <col min="1545" max="1545" width="14.42578125" customWidth="1"/>
    <col min="1546" max="1546" width="16.28515625" customWidth="1"/>
    <col min="1547" max="1547" width="15.42578125" customWidth="1"/>
    <col min="1548" max="1548" width="14.140625" customWidth="1"/>
    <col min="1549" max="1549" width="15.28515625" customWidth="1"/>
    <col min="1550" max="1550" width="17.7109375" customWidth="1"/>
    <col min="1551" max="1551" width="14.5703125" customWidth="1"/>
    <col min="1793" max="1793" width="22.5703125" customWidth="1"/>
    <col min="1794" max="1794" width="27.28515625" customWidth="1"/>
    <col min="1795" max="1796" width="14" customWidth="1"/>
    <col min="1797" max="1798" width="13.140625" customWidth="1"/>
    <col min="1799" max="1799" width="15.42578125" customWidth="1"/>
    <col min="1800" max="1800" width="14" customWidth="1"/>
    <col min="1801" max="1801" width="14.42578125" customWidth="1"/>
    <col min="1802" max="1802" width="16.28515625" customWidth="1"/>
    <col min="1803" max="1803" width="15.42578125" customWidth="1"/>
    <col min="1804" max="1804" width="14.140625" customWidth="1"/>
    <col min="1805" max="1805" width="15.28515625" customWidth="1"/>
    <col min="1806" max="1806" width="17.7109375" customWidth="1"/>
    <col min="1807" max="1807" width="14.5703125" customWidth="1"/>
    <col min="2049" max="2049" width="22.5703125" customWidth="1"/>
    <col min="2050" max="2050" width="27.28515625" customWidth="1"/>
    <col min="2051" max="2052" width="14" customWidth="1"/>
    <col min="2053" max="2054" width="13.140625" customWidth="1"/>
    <col min="2055" max="2055" width="15.42578125" customWidth="1"/>
    <col min="2056" max="2056" width="14" customWidth="1"/>
    <col min="2057" max="2057" width="14.42578125" customWidth="1"/>
    <col min="2058" max="2058" width="16.28515625" customWidth="1"/>
    <col min="2059" max="2059" width="15.42578125" customWidth="1"/>
    <col min="2060" max="2060" width="14.140625" customWidth="1"/>
    <col min="2061" max="2061" width="15.28515625" customWidth="1"/>
    <col min="2062" max="2062" width="17.7109375" customWidth="1"/>
    <col min="2063" max="2063" width="14.5703125" customWidth="1"/>
    <col min="2305" max="2305" width="22.5703125" customWidth="1"/>
    <col min="2306" max="2306" width="27.28515625" customWidth="1"/>
    <col min="2307" max="2308" width="14" customWidth="1"/>
    <col min="2309" max="2310" width="13.140625" customWidth="1"/>
    <col min="2311" max="2311" width="15.42578125" customWidth="1"/>
    <col min="2312" max="2312" width="14" customWidth="1"/>
    <col min="2313" max="2313" width="14.42578125" customWidth="1"/>
    <col min="2314" max="2314" width="16.28515625" customWidth="1"/>
    <col min="2315" max="2315" width="15.42578125" customWidth="1"/>
    <col min="2316" max="2316" width="14.140625" customWidth="1"/>
    <col min="2317" max="2317" width="15.28515625" customWidth="1"/>
    <col min="2318" max="2318" width="17.7109375" customWidth="1"/>
    <col min="2319" max="2319" width="14.5703125" customWidth="1"/>
    <col min="2561" max="2561" width="22.5703125" customWidth="1"/>
    <col min="2562" max="2562" width="27.28515625" customWidth="1"/>
    <col min="2563" max="2564" width="14" customWidth="1"/>
    <col min="2565" max="2566" width="13.140625" customWidth="1"/>
    <col min="2567" max="2567" width="15.42578125" customWidth="1"/>
    <col min="2568" max="2568" width="14" customWidth="1"/>
    <col min="2569" max="2569" width="14.42578125" customWidth="1"/>
    <col min="2570" max="2570" width="16.28515625" customWidth="1"/>
    <col min="2571" max="2571" width="15.42578125" customWidth="1"/>
    <col min="2572" max="2572" width="14.140625" customWidth="1"/>
    <col min="2573" max="2573" width="15.28515625" customWidth="1"/>
    <col min="2574" max="2574" width="17.7109375" customWidth="1"/>
    <col min="2575" max="2575" width="14.5703125" customWidth="1"/>
    <col min="2817" max="2817" width="22.5703125" customWidth="1"/>
    <col min="2818" max="2818" width="27.28515625" customWidth="1"/>
    <col min="2819" max="2820" width="14" customWidth="1"/>
    <col min="2821" max="2822" width="13.140625" customWidth="1"/>
    <col min="2823" max="2823" width="15.42578125" customWidth="1"/>
    <col min="2824" max="2824" width="14" customWidth="1"/>
    <col min="2825" max="2825" width="14.42578125" customWidth="1"/>
    <col min="2826" max="2826" width="16.28515625" customWidth="1"/>
    <col min="2827" max="2827" width="15.42578125" customWidth="1"/>
    <col min="2828" max="2828" width="14.140625" customWidth="1"/>
    <col min="2829" max="2829" width="15.28515625" customWidth="1"/>
    <col min="2830" max="2830" width="17.7109375" customWidth="1"/>
    <col min="2831" max="2831" width="14.5703125" customWidth="1"/>
    <col min="3073" max="3073" width="22.5703125" customWidth="1"/>
    <col min="3074" max="3074" width="27.28515625" customWidth="1"/>
    <col min="3075" max="3076" width="14" customWidth="1"/>
    <col min="3077" max="3078" width="13.140625" customWidth="1"/>
    <col min="3079" max="3079" width="15.42578125" customWidth="1"/>
    <col min="3080" max="3080" width="14" customWidth="1"/>
    <col min="3081" max="3081" width="14.42578125" customWidth="1"/>
    <col min="3082" max="3082" width="16.28515625" customWidth="1"/>
    <col min="3083" max="3083" width="15.42578125" customWidth="1"/>
    <col min="3084" max="3084" width="14.140625" customWidth="1"/>
    <col min="3085" max="3085" width="15.28515625" customWidth="1"/>
    <col min="3086" max="3086" width="17.7109375" customWidth="1"/>
    <col min="3087" max="3087" width="14.5703125" customWidth="1"/>
    <col min="3329" max="3329" width="22.5703125" customWidth="1"/>
    <col min="3330" max="3330" width="27.28515625" customWidth="1"/>
    <col min="3331" max="3332" width="14" customWidth="1"/>
    <col min="3333" max="3334" width="13.140625" customWidth="1"/>
    <col min="3335" max="3335" width="15.42578125" customWidth="1"/>
    <col min="3336" max="3336" width="14" customWidth="1"/>
    <col min="3337" max="3337" width="14.42578125" customWidth="1"/>
    <col min="3338" max="3338" width="16.28515625" customWidth="1"/>
    <col min="3339" max="3339" width="15.42578125" customWidth="1"/>
    <col min="3340" max="3340" width="14.140625" customWidth="1"/>
    <col min="3341" max="3341" width="15.28515625" customWidth="1"/>
    <col min="3342" max="3342" width="17.7109375" customWidth="1"/>
    <col min="3343" max="3343" width="14.5703125" customWidth="1"/>
    <col min="3585" max="3585" width="22.5703125" customWidth="1"/>
    <col min="3586" max="3586" width="27.28515625" customWidth="1"/>
    <col min="3587" max="3588" width="14" customWidth="1"/>
    <col min="3589" max="3590" width="13.140625" customWidth="1"/>
    <col min="3591" max="3591" width="15.42578125" customWidth="1"/>
    <col min="3592" max="3592" width="14" customWidth="1"/>
    <col min="3593" max="3593" width="14.42578125" customWidth="1"/>
    <col min="3594" max="3594" width="16.28515625" customWidth="1"/>
    <col min="3595" max="3595" width="15.42578125" customWidth="1"/>
    <col min="3596" max="3596" width="14.140625" customWidth="1"/>
    <col min="3597" max="3597" width="15.28515625" customWidth="1"/>
    <col min="3598" max="3598" width="17.7109375" customWidth="1"/>
    <col min="3599" max="3599" width="14.5703125" customWidth="1"/>
    <col min="3841" max="3841" width="22.5703125" customWidth="1"/>
    <col min="3842" max="3842" width="27.28515625" customWidth="1"/>
    <col min="3843" max="3844" width="14" customWidth="1"/>
    <col min="3845" max="3846" width="13.140625" customWidth="1"/>
    <col min="3847" max="3847" width="15.42578125" customWidth="1"/>
    <col min="3848" max="3848" width="14" customWidth="1"/>
    <col min="3849" max="3849" width="14.42578125" customWidth="1"/>
    <col min="3850" max="3850" width="16.28515625" customWidth="1"/>
    <col min="3851" max="3851" width="15.42578125" customWidth="1"/>
    <col min="3852" max="3852" width="14.140625" customWidth="1"/>
    <col min="3853" max="3853" width="15.28515625" customWidth="1"/>
    <col min="3854" max="3854" width="17.7109375" customWidth="1"/>
    <col min="3855" max="3855" width="14.5703125" customWidth="1"/>
    <col min="4097" max="4097" width="22.5703125" customWidth="1"/>
    <col min="4098" max="4098" width="27.28515625" customWidth="1"/>
    <col min="4099" max="4100" width="14" customWidth="1"/>
    <col min="4101" max="4102" width="13.140625" customWidth="1"/>
    <col min="4103" max="4103" width="15.42578125" customWidth="1"/>
    <col min="4104" max="4104" width="14" customWidth="1"/>
    <col min="4105" max="4105" width="14.42578125" customWidth="1"/>
    <col min="4106" max="4106" width="16.28515625" customWidth="1"/>
    <col min="4107" max="4107" width="15.42578125" customWidth="1"/>
    <col min="4108" max="4108" width="14.140625" customWidth="1"/>
    <col min="4109" max="4109" width="15.28515625" customWidth="1"/>
    <col min="4110" max="4110" width="17.7109375" customWidth="1"/>
    <col min="4111" max="4111" width="14.5703125" customWidth="1"/>
    <col min="4353" max="4353" width="22.5703125" customWidth="1"/>
    <col min="4354" max="4354" width="27.28515625" customWidth="1"/>
    <col min="4355" max="4356" width="14" customWidth="1"/>
    <col min="4357" max="4358" width="13.140625" customWidth="1"/>
    <col min="4359" max="4359" width="15.42578125" customWidth="1"/>
    <col min="4360" max="4360" width="14" customWidth="1"/>
    <col min="4361" max="4361" width="14.42578125" customWidth="1"/>
    <col min="4362" max="4362" width="16.28515625" customWidth="1"/>
    <col min="4363" max="4363" width="15.42578125" customWidth="1"/>
    <col min="4364" max="4364" width="14.140625" customWidth="1"/>
    <col min="4365" max="4365" width="15.28515625" customWidth="1"/>
    <col min="4366" max="4366" width="17.7109375" customWidth="1"/>
    <col min="4367" max="4367" width="14.5703125" customWidth="1"/>
    <col min="4609" max="4609" width="22.5703125" customWidth="1"/>
    <col min="4610" max="4610" width="27.28515625" customWidth="1"/>
    <col min="4611" max="4612" width="14" customWidth="1"/>
    <col min="4613" max="4614" width="13.140625" customWidth="1"/>
    <col min="4615" max="4615" width="15.42578125" customWidth="1"/>
    <col min="4616" max="4616" width="14" customWidth="1"/>
    <col min="4617" max="4617" width="14.42578125" customWidth="1"/>
    <col min="4618" max="4618" width="16.28515625" customWidth="1"/>
    <col min="4619" max="4619" width="15.42578125" customWidth="1"/>
    <col min="4620" max="4620" width="14.140625" customWidth="1"/>
    <col min="4621" max="4621" width="15.28515625" customWidth="1"/>
    <col min="4622" max="4622" width="17.7109375" customWidth="1"/>
    <col min="4623" max="4623" width="14.5703125" customWidth="1"/>
    <col min="4865" max="4865" width="22.5703125" customWidth="1"/>
    <col min="4866" max="4866" width="27.28515625" customWidth="1"/>
    <col min="4867" max="4868" width="14" customWidth="1"/>
    <col min="4869" max="4870" width="13.140625" customWidth="1"/>
    <col min="4871" max="4871" width="15.42578125" customWidth="1"/>
    <col min="4872" max="4872" width="14" customWidth="1"/>
    <col min="4873" max="4873" width="14.42578125" customWidth="1"/>
    <col min="4874" max="4874" width="16.28515625" customWidth="1"/>
    <col min="4875" max="4875" width="15.42578125" customWidth="1"/>
    <col min="4876" max="4876" width="14.140625" customWidth="1"/>
    <col min="4877" max="4877" width="15.28515625" customWidth="1"/>
    <col min="4878" max="4878" width="17.7109375" customWidth="1"/>
    <col min="4879" max="4879" width="14.5703125" customWidth="1"/>
    <col min="5121" max="5121" width="22.5703125" customWidth="1"/>
    <col min="5122" max="5122" width="27.28515625" customWidth="1"/>
    <col min="5123" max="5124" width="14" customWidth="1"/>
    <col min="5125" max="5126" width="13.140625" customWidth="1"/>
    <col min="5127" max="5127" width="15.42578125" customWidth="1"/>
    <col min="5128" max="5128" width="14" customWidth="1"/>
    <col min="5129" max="5129" width="14.42578125" customWidth="1"/>
    <col min="5130" max="5130" width="16.28515625" customWidth="1"/>
    <col min="5131" max="5131" width="15.42578125" customWidth="1"/>
    <col min="5132" max="5132" width="14.140625" customWidth="1"/>
    <col min="5133" max="5133" width="15.28515625" customWidth="1"/>
    <col min="5134" max="5134" width="17.7109375" customWidth="1"/>
    <col min="5135" max="5135" width="14.5703125" customWidth="1"/>
    <col min="5377" max="5377" width="22.5703125" customWidth="1"/>
    <col min="5378" max="5378" width="27.28515625" customWidth="1"/>
    <col min="5379" max="5380" width="14" customWidth="1"/>
    <col min="5381" max="5382" width="13.140625" customWidth="1"/>
    <col min="5383" max="5383" width="15.42578125" customWidth="1"/>
    <col min="5384" max="5384" width="14" customWidth="1"/>
    <col min="5385" max="5385" width="14.42578125" customWidth="1"/>
    <col min="5386" max="5386" width="16.28515625" customWidth="1"/>
    <col min="5387" max="5387" width="15.42578125" customWidth="1"/>
    <col min="5388" max="5388" width="14.140625" customWidth="1"/>
    <col min="5389" max="5389" width="15.28515625" customWidth="1"/>
    <col min="5390" max="5390" width="17.7109375" customWidth="1"/>
    <col min="5391" max="5391" width="14.5703125" customWidth="1"/>
    <col min="5633" max="5633" width="22.5703125" customWidth="1"/>
    <col min="5634" max="5634" width="27.28515625" customWidth="1"/>
    <col min="5635" max="5636" width="14" customWidth="1"/>
    <col min="5637" max="5638" width="13.140625" customWidth="1"/>
    <col min="5639" max="5639" width="15.42578125" customWidth="1"/>
    <col min="5640" max="5640" width="14" customWidth="1"/>
    <col min="5641" max="5641" width="14.42578125" customWidth="1"/>
    <col min="5642" max="5642" width="16.28515625" customWidth="1"/>
    <col min="5643" max="5643" width="15.42578125" customWidth="1"/>
    <col min="5644" max="5644" width="14.140625" customWidth="1"/>
    <col min="5645" max="5645" width="15.28515625" customWidth="1"/>
    <col min="5646" max="5646" width="17.7109375" customWidth="1"/>
    <col min="5647" max="5647" width="14.5703125" customWidth="1"/>
    <col min="5889" max="5889" width="22.5703125" customWidth="1"/>
    <col min="5890" max="5890" width="27.28515625" customWidth="1"/>
    <col min="5891" max="5892" width="14" customWidth="1"/>
    <col min="5893" max="5894" width="13.140625" customWidth="1"/>
    <col min="5895" max="5895" width="15.42578125" customWidth="1"/>
    <col min="5896" max="5896" width="14" customWidth="1"/>
    <col min="5897" max="5897" width="14.42578125" customWidth="1"/>
    <col min="5898" max="5898" width="16.28515625" customWidth="1"/>
    <col min="5899" max="5899" width="15.42578125" customWidth="1"/>
    <col min="5900" max="5900" width="14.140625" customWidth="1"/>
    <col min="5901" max="5901" width="15.28515625" customWidth="1"/>
    <col min="5902" max="5902" width="17.7109375" customWidth="1"/>
    <col min="5903" max="5903" width="14.5703125" customWidth="1"/>
    <col min="6145" max="6145" width="22.5703125" customWidth="1"/>
    <col min="6146" max="6146" width="27.28515625" customWidth="1"/>
    <col min="6147" max="6148" width="14" customWidth="1"/>
    <col min="6149" max="6150" width="13.140625" customWidth="1"/>
    <col min="6151" max="6151" width="15.42578125" customWidth="1"/>
    <col min="6152" max="6152" width="14" customWidth="1"/>
    <col min="6153" max="6153" width="14.42578125" customWidth="1"/>
    <col min="6154" max="6154" width="16.28515625" customWidth="1"/>
    <col min="6155" max="6155" width="15.42578125" customWidth="1"/>
    <col min="6156" max="6156" width="14.140625" customWidth="1"/>
    <col min="6157" max="6157" width="15.28515625" customWidth="1"/>
    <col min="6158" max="6158" width="17.7109375" customWidth="1"/>
    <col min="6159" max="6159" width="14.5703125" customWidth="1"/>
    <col min="6401" max="6401" width="22.5703125" customWidth="1"/>
    <col min="6402" max="6402" width="27.28515625" customWidth="1"/>
    <col min="6403" max="6404" width="14" customWidth="1"/>
    <col min="6405" max="6406" width="13.140625" customWidth="1"/>
    <col min="6407" max="6407" width="15.42578125" customWidth="1"/>
    <col min="6408" max="6408" width="14" customWidth="1"/>
    <col min="6409" max="6409" width="14.42578125" customWidth="1"/>
    <col min="6410" max="6410" width="16.28515625" customWidth="1"/>
    <col min="6411" max="6411" width="15.42578125" customWidth="1"/>
    <col min="6412" max="6412" width="14.140625" customWidth="1"/>
    <col min="6413" max="6413" width="15.28515625" customWidth="1"/>
    <col min="6414" max="6414" width="17.7109375" customWidth="1"/>
    <col min="6415" max="6415" width="14.5703125" customWidth="1"/>
    <col min="6657" max="6657" width="22.5703125" customWidth="1"/>
    <col min="6658" max="6658" width="27.28515625" customWidth="1"/>
    <col min="6659" max="6660" width="14" customWidth="1"/>
    <col min="6661" max="6662" width="13.140625" customWidth="1"/>
    <col min="6663" max="6663" width="15.42578125" customWidth="1"/>
    <col min="6664" max="6664" width="14" customWidth="1"/>
    <col min="6665" max="6665" width="14.42578125" customWidth="1"/>
    <col min="6666" max="6666" width="16.28515625" customWidth="1"/>
    <col min="6667" max="6667" width="15.42578125" customWidth="1"/>
    <col min="6668" max="6668" width="14.140625" customWidth="1"/>
    <col min="6669" max="6669" width="15.28515625" customWidth="1"/>
    <col min="6670" max="6670" width="17.7109375" customWidth="1"/>
    <col min="6671" max="6671" width="14.5703125" customWidth="1"/>
    <col min="6913" max="6913" width="22.5703125" customWidth="1"/>
    <col min="6914" max="6914" width="27.28515625" customWidth="1"/>
    <col min="6915" max="6916" width="14" customWidth="1"/>
    <col min="6917" max="6918" width="13.140625" customWidth="1"/>
    <col min="6919" max="6919" width="15.42578125" customWidth="1"/>
    <col min="6920" max="6920" width="14" customWidth="1"/>
    <col min="6921" max="6921" width="14.42578125" customWidth="1"/>
    <col min="6922" max="6922" width="16.28515625" customWidth="1"/>
    <col min="6923" max="6923" width="15.42578125" customWidth="1"/>
    <col min="6924" max="6924" width="14.140625" customWidth="1"/>
    <col min="6925" max="6925" width="15.28515625" customWidth="1"/>
    <col min="6926" max="6926" width="17.7109375" customWidth="1"/>
    <col min="6927" max="6927" width="14.5703125" customWidth="1"/>
    <col min="7169" max="7169" width="22.5703125" customWidth="1"/>
    <col min="7170" max="7170" width="27.28515625" customWidth="1"/>
    <col min="7171" max="7172" width="14" customWidth="1"/>
    <col min="7173" max="7174" width="13.140625" customWidth="1"/>
    <col min="7175" max="7175" width="15.42578125" customWidth="1"/>
    <col min="7176" max="7176" width="14" customWidth="1"/>
    <col min="7177" max="7177" width="14.42578125" customWidth="1"/>
    <col min="7178" max="7178" width="16.28515625" customWidth="1"/>
    <col min="7179" max="7179" width="15.42578125" customWidth="1"/>
    <col min="7180" max="7180" width="14.140625" customWidth="1"/>
    <col min="7181" max="7181" width="15.28515625" customWidth="1"/>
    <col min="7182" max="7182" width="17.7109375" customWidth="1"/>
    <col min="7183" max="7183" width="14.5703125" customWidth="1"/>
    <col min="7425" max="7425" width="22.5703125" customWidth="1"/>
    <col min="7426" max="7426" width="27.28515625" customWidth="1"/>
    <col min="7427" max="7428" width="14" customWidth="1"/>
    <col min="7429" max="7430" width="13.140625" customWidth="1"/>
    <col min="7431" max="7431" width="15.42578125" customWidth="1"/>
    <col min="7432" max="7432" width="14" customWidth="1"/>
    <col min="7433" max="7433" width="14.42578125" customWidth="1"/>
    <col min="7434" max="7434" width="16.28515625" customWidth="1"/>
    <col min="7435" max="7435" width="15.42578125" customWidth="1"/>
    <col min="7436" max="7436" width="14.140625" customWidth="1"/>
    <col min="7437" max="7437" width="15.28515625" customWidth="1"/>
    <col min="7438" max="7438" width="17.7109375" customWidth="1"/>
    <col min="7439" max="7439" width="14.5703125" customWidth="1"/>
    <col min="7681" max="7681" width="22.5703125" customWidth="1"/>
    <col min="7682" max="7682" width="27.28515625" customWidth="1"/>
    <col min="7683" max="7684" width="14" customWidth="1"/>
    <col min="7685" max="7686" width="13.140625" customWidth="1"/>
    <col min="7687" max="7687" width="15.42578125" customWidth="1"/>
    <col min="7688" max="7688" width="14" customWidth="1"/>
    <col min="7689" max="7689" width="14.42578125" customWidth="1"/>
    <col min="7690" max="7690" width="16.28515625" customWidth="1"/>
    <col min="7691" max="7691" width="15.42578125" customWidth="1"/>
    <col min="7692" max="7692" width="14.140625" customWidth="1"/>
    <col min="7693" max="7693" width="15.28515625" customWidth="1"/>
    <col min="7694" max="7694" width="17.7109375" customWidth="1"/>
    <col min="7695" max="7695" width="14.5703125" customWidth="1"/>
    <col min="7937" max="7937" width="22.5703125" customWidth="1"/>
    <col min="7938" max="7938" width="27.28515625" customWidth="1"/>
    <col min="7939" max="7940" width="14" customWidth="1"/>
    <col min="7941" max="7942" width="13.140625" customWidth="1"/>
    <col min="7943" max="7943" width="15.42578125" customWidth="1"/>
    <col min="7944" max="7944" width="14" customWidth="1"/>
    <col min="7945" max="7945" width="14.42578125" customWidth="1"/>
    <col min="7946" max="7946" width="16.28515625" customWidth="1"/>
    <col min="7947" max="7947" width="15.42578125" customWidth="1"/>
    <col min="7948" max="7948" width="14.140625" customWidth="1"/>
    <col min="7949" max="7949" width="15.28515625" customWidth="1"/>
    <col min="7950" max="7950" width="17.7109375" customWidth="1"/>
    <col min="7951" max="7951" width="14.5703125" customWidth="1"/>
    <col min="8193" max="8193" width="22.5703125" customWidth="1"/>
    <col min="8194" max="8194" width="27.28515625" customWidth="1"/>
    <col min="8195" max="8196" width="14" customWidth="1"/>
    <col min="8197" max="8198" width="13.140625" customWidth="1"/>
    <col min="8199" max="8199" width="15.42578125" customWidth="1"/>
    <col min="8200" max="8200" width="14" customWidth="1"/>
    <col min="8201" max="8201" width="14.42578125" customWidth="1"/>
    <col min="8202" max="8202" width="16.28515625" customWidth="1"/>
    <col min="8203" max="8203" width="15.42578125" customWidth="1"/>
    <col min="8204" max="8204" width="14.140625" customWidth="1"/>
    <col min="8205" max="8205" width="15.28515625" customWidth="1"/>
    <col min="8206" max="8206" width="17.7109375" customWidth="1"/>
    <col min="8207" max="8207" width="14.5703125" customWidth="1"/>
    <col min="8449" max="8449" width="22.5703125" customWidth="1"/>
    <col min="8450" max="8450" width="27.28515625" customWidth="1"/>
    <col min="8451" max="8452" width="14" customWidth="1"/>
    <col min="8453" max="8454" width="13.140625" customWidth="1"/>
    <col min="8455" max="8455" width="15.42578125" customWidth="1"/>
    <col min="8456" max="8456" width="14" customWidth="1"/>
    <col min="8457" max="8457" width="14.42578125" customWidth="1"/>
    <col min="8458" max="8458" width="16.28515625" customWidth="1"/>
    <col min="8459" max="8459" width="15.42578125" customWidth="1"/>
    <col min="8460" max="8460" width="14.140625" customWidth="1"/>
    <col min="8461" max="8461" width="15.28515625" customWidth="1"/>
    <col min="8462" max="8462" width="17.7109375" customWidth="1"/>
    <col min="8463" max="8463" width="14.5703125" customWidth="1"/>
    <col min="8705" max="8705" width="22.5703125" customWidth="1"/>
    <col min="8706" max="8706" width="27.28515625" customWidth="1"/>
    <col min="8707" max="8708" width="14" customWidth="1"/>
    <col min="8709" max="8710" width="13.140625" customWidth="1"/>
    <col min="8711" max="8711" width="15.42578125" customWidth="1"/>
    <col min="8712" max="8712" width="14" customWidth="1"/>
    <col min="8713" max="8713" width="14.42578125" customWidth="1"/>
    <col min="8714" max="8714" width="16.28515625" customWidth="1"/>
    <col min="8715" max="8715" width="15.42578125" customWidth="1"/>
    <col min="8716" max="8716" width="14.140625" customWidth="1"/>
    <col min="8717" max="8717" width="15.28515625" customWidth="1"/>
    <col min="8718" max="8718" width="17.7109375" customWidth="1"/>
    <col min="8719" max="8719" width="14.5703125" customWidth="1"/>
    <col min="8961" max="8961" width="22.5703125" customWidth="1"/>
    <col min="8962" max="8962" width="27.28515625" customWidth="1"/>
    <col min="8963" max="8964" width="14" customWidth="1"/>
    <col min="8965" max="8966" width="13.140625" customWidth="1"/>
    <col min="8967" max="8967" width="15.42578125" customWidth="1"/>
    <col min="8968" max="8968" width="14" customWidth="1"/>
    <col min="8969" max="8969" width="14.42578125" customWidth="1"/>
    <col min="8970" max="8970" width="16.28515625" customWidth="1"/>
    <col min="8971" max="8971" width="15.42578125" customWidth="1"/>
    <col min="8972" max="8972" width="14.140625" customWidth="1"/>
    <col min="8973" max="8973" width="15.28515625" customWidth="1"/>
    <col min="8974" max="8974" width="17.7109375" customWidth="1"/>
    <col min="8975" max="8975" width="14.5703125" customWidth="1"/>
    <col min="9217" max="9217" width="22.5703125" customWidth="1"/>
    <col min="9218" max="9218" width="27.28515625" customWidth="1"/>
    <col min="9219" max="9220" width="14" customWidth="1"/>
    <col min="9221" max="9222" width="13.140625" customWidth="1"/>
    <col min="9223" max="9223" width="15.42578125" customWidth="1"/>
    <col min="9224" max="9224" width="14" customWidth="1"/>
    <col min="9225" max="9225" width="14.42578125" customWidth="1"/>
    <col min="9226" max="9226" width="16.28515625" customWidth="1"/>
    <col min="9227" max="9227" width="15.42578125" customWidth="1"/>
    <col min="9228" max="9228" width="14.140625" customWidth="1"/>
    <col min="9229" max="9229" width="15.28515625" customWidth="1"/>
    <col min="9230" max="9230" width="17.7109375" customWidth="1"/>
    <col min="9231" max="9231" width="14.5703125" customWidth="1"/>
    <col min="9473" max="9473" width="22.5703125" customWidth="1"/>
    <col min="9474" max="9474" width="27.28515625" customWidth="1"/>
    <col min="9475" max="9476" width="14" customWidth="1"/>
    <col min="9477" max="9478" width="13.140625" customWidth="1"/>
    <col min="9479" max="9479" width="15.42578125" customWidth="1"/>
    <col min="9480" max="9480" width="14" customWidth="1"/>
    <col min="9481" max="9481" width="14.42578125" customWidth="1"/>
    <col min="9482" max="9482" width="16.28515625" customWidth="1"/>
    <col min="9483" max="9483" width="15.42578125" customWidth="1"/>
    <col min="9484" max="9484" width="14.140625" customWidth="1"/>
    <col min="9485" max="9485" width="15.28515625" customWidth="1"/>
    <col min="9486" max="9486" width="17.7109375" customWidth="1"/>
    <col min="9487" max="9487" width="14.5703125" customWidth="1"/>
    <col min="9729" max="9729" width="22.5703125" customWidth="1"/>
    <col min="9730" max="9730" width="27.28515625" customWidth="1"/>
    <col min="9731" max="9732" width="14" customWidth="1"/>
    <col min="9733" max="9734" width="13.140625" customWidth="1"/>
    <col min="9735" max="9735" width="15.42578125" customWidth="1"/>
    <col min="9736" max="9736" width="14" customWidth="1"/>
    <col min="9737" max="9737" width="14.42578125" customWidth="1"/>
    <col min="9738" max="9738" width="16.28515625" customWidth="1"/>
    <col min="9739" max="9739" width="15.42578125" customWidth="1"/>
    <col min="9740" max="9740" width="14.140625" customWidth="1"/>
    <col min="9741" max="9741" width="15.28515625" customWidth="1"/>
    <col min="9742" max="9742" width="17.7109375" customWidth="1"/>
    <col min="9743" max="9743" width="14.5703125" customWidth="1"/>
    <col min="9985" max="9985" width="22.5703125" customWidth="1"/>
    <col min="9986" max="9986" width="27.28515625" customWidth="1"/>
    <col min="9987" max="9988" width="14" customWidth="1"/>
    <col min="9989" max="9990" width="13.140625" customWidth="1"/>
    <col min="9991" max="9991" width="15.42578125" customWidth="1"/>
    <col min="9992" max="9992" width="14" customWidth="1"/>
    <col min="9993" max="9993" width="14.42578125" customWidth="1"/>
    <col min="9994" max="9994" width="16.28515625" customWidth="1"/>
    <col min="9995" max="9995" width="15.42578125" customWidth="1"/>
    <col min="9996" max="9996" width="14.140625" customWidth="1"/>
    <col min="9997" max="9997" width="15.28515625" customWidth="1"/>
    <col min="9998" max="9998" width="17.7109375" customWidth="1"/>
    <col min="9999" max="9999" width="14.5703125" customWidth="1"/>
    <col min="10241" max="10241" width="22.5703125" customWidth="1"/>
    <col min="10242" max="10242" width="27.28515625" customWidth="1"/>
    <col min="10243" max="10244" width="14" customWidth="1"/>
    <col min="10245" max="10246" width="13.140625" customWidth="1"/>
    <col min="10247" max="10247" width="15.42578125" customWidth="1"/>
    <col min="10248" max="10248" width="14" customWidth="1"/>
    <col min="10249" max="10249" width="14.42578125" customWidth="1"/>
    <col min="10250" max="10250" width="16.28515625" customWidth="1"/>
    <col min="10251" max="10251" width="15.42578125" customWidth="1"/>
    <col min="10252" max="10252" width="14.140625" customWidth="1"/>
    <col min="10253" max="10253" width="15.28515625" customWidth="1"/>
    <col min="10254" max="10254" width="17.7109375" customWidth="1"/>
    <col min="10255" max="10255" width="14.5703125" customWidth="1"/>
    <col min="10497" max="10497" width="22.5703125" customWidth="1"/>
    <col min="10498" max="10498" width="27.28515625" customWidth="1"/>
    <col min="10499" max="10500" width="14" customWidth="1"/>
    <col min="10501" max="10502" width="13.140625" customWidth="1"/>
    <col min="10503" max="10503" width="15.42578125" customWidth="1"/>
    <col min="10504" max="10504" width="14" customWidth="1"/>
    <col min="10505" max="10505" width="14.42578125" customWidth="1"/>
    <col min="10506" max="10506" width="16.28515625" customWidth="1"/>
    <col min="10507" max="10507" width="15.42578125" customWidth="1"/>
    <col min="10508" max="10508" width="14.140625" customWidth="1"/>
    <col min="10509" max="10509" width="15.28515625" customWidth="1"/>
    <col min="10510" max="10510" width="17.7109375" customWidth="1"/>
    <col min="10511" max="10511" width="14.5703125" customWidth="1"/>
    <col min="10753" max="10753" width="22.5703125" customWidth="1"/>
    <col min="10754" max="10754" width="27.28515625" customWidth="1"/>
    <col min="10755" max="10756" width="14" customWidth="1"/>
    <col min="10757" max="10758" width="13.140625" customWidth="1"/>
    <col min="10759" max="10759" width="15.42578125" customWidth="1"/>
    <col min="10760" max="10760" width="14" customWidth="1"/>
    <col min="10761" max="10761" width="14.42578125" customWidth="1"/>
    <col min="10762" max="10762" width="16.28515625" customWidth="1"/>
    <col min="10763" max="10763" width="15.42578125" customWidth="1"/>
    <col min="10764" max="10764" width="14.140625" customWidth="1"/>
    <col min="10765" max="10765" width="15.28515625" customWidth="1"/>
    <col min="10766" max="10766" width="17.7109375" customWidth="1"/>
    <col min="10767" max="10767" width="14.5703125" customWidth="1"/>
    <col min="11009" max="11009" width="22.5703125" customWidth="1"/>
    <col min="11010" max="11010" width="27.28515625" customWidth="1"/>
    <col min="11011" max="11012" width="14" customWidth="1"/>
    <col min="11013" max="11014" width="13.140625" customWidth="1"/>
    <col min="11015" max="11015" width="15.42578125" customWidth="1"/>
    <col min="11016" max="11016" width="14" customWidth="1"/>
    <col min="11017" max="11017" width="14.42578125" customWidth="1"/>
    <col min="11018" max="11018" width="16.28515625" customWidth="1"/>
    <col min="11019" max="11019" width="15.42578125" customWidth="1"/>
    <col min="11020" max="11020" width="14.140625" customWidth="1"/>
    <col min="11021" max="11021" width="15.28515625" customWidth="1"/>
    <col min="11022" max="11022" width="17.7109375" customWidth="1"/>
    <col min="11023" max="11023" width="14.5703125" customWidth="1"/>
    <col min="11265" max="11265" width="22.5703125" customWidth="1"/>
    <col min="11266" max="11266" width="27.28515625" customWidth="1"/>
    <col min="11267" max="11268" width="14" customWidth="1"/>
    <col min="11269" max="11270" width="13.140625" customWidth="1"/>
    <col min="11271" max="11271" width="15.42578125" customWidth="1"/>
    <col min="11272" max="11272" width="14" customWidth="1"/>
    <col min="11273" max="11273" width="14.42578125" customWidth="1"/>
    <col min="11274" max="11274" width="16.28515625" customWidth="1"/>
    <col min="11275" max="11275" width="15.42578125" customWidth="1"/>
    <col min="11276" max="11276" width="14.140625" customWidth="1"/>
    <col min="11277" max="11277" width="15.28515625" customWidth="1"/>
    <col min="11278" max="11278" width="17.7109375" customWidth="1"/>
    <col min="11279" max="11279" width="14.5703125" customWidth="1"/>
    <col min="11521" max="11521" width="22.5703125" customWidth="1"/>
    <col min="11522" max="11522" width="27.28515625" customWidth="1"/>
    <col min="11523" max="11524" width="14" customWidth="1"/>
    <col min="11525" max="11526" width="13.140625" customWidth="1"/>
    <col min="11527" max="11527" width="15.42578125" customWidth="1"/>
    <col min="11528" max="11528" width="14" customWidth="1"/>
    <col min="11529" max="11529" width="14.42578125" customWidth="1"/>
    <col min="11530" max="11530" width="16.28515625" customWidth="1"/>
    <col min="11531" max="11531" width="15.42578125" customWidth="1"/>
    <col min="11532" max="11532" width="14.140625" customWidth="1"/>
    <col min="11533" max="11533" width="15.28515625" customWidth="1"/>
    <col min="11534" max="11534" width="17.7109375" customWidth="1"/>
    <col min="11535" max="11535" width="14.5703125" customWidth="1"/>
    <col min="11777" max="11777" width="22.5703125" customWidth="1"/>
    <col min="11778" max="11778" width="27.28515625" customWidth="1"/>
    <col min="11779" max="11780" width="14" customWidth="1"/>
    <col min="11781" max="11782" width="13.140625" customWidth="1"/>
    <col min="11783" max="11783" width="15.42578125" customWidth="1"/>
    <col min="11784" max="11784" width="14" customWidth="1"/>
    <col min="11785" max="11785" width="14.42578125" customWidth="1"/>
    <col min="11786" max="11786" width="16.28515625" customWidth="1"/>
    <col min="11787" max="11787" width="15.42578125" customWidth="1"/>
    <col min="11788" max="11788" width="14.140625" customWidth="1"/>
    <col min="11789" max="11789" width="15.28515625" customWidth="1"/>
    <col min="11790" max="11790" width="17.7109375" customWidth="1"/>
    <col min="11791" max="11791" width="14.5703125" customWidth="1"/>
    <col min="12033" max="12033" width="22.5703125" customWidth="1"/>
    <col min="12034" max="12034" width="27.28515625" customWidth="1"/>
    <col min="12035" max="12036" width="14" customWidth="1"/>
    <col min="12037" max="12038" width="13.140625" customWidth="1"/>
    <col min="12039" max="12039" width="15.42578125" customWidth="1"/>
    <col min="12040" max="12040" width="14" customWidth="1"/>
    <col min="12041" max="12041" width="14.42578125" customWidth="1"/>
    <col min="12042" max="12042" width="16.28515625" customWidth="1"/>
    <col min="12043" max="12043" width="15.42578125" customWidth="1"/>
    <col min="12044" max="12044" width="14.140625" customWidth="1"/>
    <col min="12045" max="12045" width="15.28515625" customWidth="1"/>
    <col min="12046" max="12046" width="17.7109375" customWidth="1"/>
    <col min="12047" max="12047" width="14.5703125" customWidth="1"/>
    <col min="12289" max="12289" width="22.5703125" customWidth="1"/>
    <col min="12290" max="12290" width="27.28515625" customWidth="1"/>
    <col min="12291" max="12292" width="14" customWidth="1"/>
    <col min="12293" max="12294" width="13.140625" customWidth="1"/>
    <col min="12295" max="12295" width="15.42578125" customWidth="1"/>
    <col min="12296" max="12296" width="14" customWidth="1"/>
    <col min="12297" max="12297" width="14.42578125" customWidth="1"/>
    <col min="12298" max="12298" width="16.28515625" customWidth="1"/>
    <col min="12299" max="12299" width="15.42578125" customWidth="1"/>
    <col min="12300" max="12300" width="14.140625" customWidth="1"/>
    <col min="12301" max="12301" width="15.28515625" customWidth="1"/>
    <col min="12302" max="12302" width="17.7109375" customWidth="1"/>
    <col min="12303" max="12303" width="14.5703125" customWidth="1"/>
    <col min="12545" max="12545" width="22.5703125" customWidth="1"/>
    <col min="12546" max="12546" width="27.28515625" customWidth="1"/>
    <col min="12547" max="12548" width="14" customWidth="1"/>
    <col min="12549" max="12550" width="13.140625" customWidth="1"/>
    <col min="12551" max="12551" width="15.42578125" customWidth="1"/>
    <col min="12552" max="12552" width="14" customWidth="1"/>
    <col min="12553" max="12553" width="14.42578125" customWidth="1"/>
    <col min="12554" max="12554" width="16.28515625" customWidth="1"/>
    <col min="12555" max="12555" width="15.42578125" customWidth="1"/>
    <col min="12556" max="12556" width="14.140625" customWidth="1"/>
    <col min="12557" max="12557" width="15.28515625" customWidth="1"/>
    <col min="12558" max="12558" width="17.7109375" customWidth="1"/>
    <col min="12559" max="12559" width="14.5703125" customWidth="1"/>
    <col min="12801" max="12801" width="22.5703125" customWidth="1"/>
    <col min="12802" max="12802" width="27.28515625" customWidth="1"/>
    <col min="12803" max="12804" width="14" customWidth="1"/>
    <col min="12805" max="12806" width="13.140625" customWidth="1"/>
    <col min="12807" max="12807" width="15.42578125" customWidth="1"/>
    <col min="12808" max="12808" width="14" customWidth="1"/>
    <col min="12809" max="12809" width="14.42578125" customWidth="1"/>
    <col min="12810" max="12810" width="16.28515625" customWidth="1"/>
    <col min="12811" max="12811" width="15.42578125" customWidth="1"/>
    <col min="12812" max="12812" width="14.140625" customWidth="1"/>
    <col min="12813" max="12813" width="15.28515625" customWidth="1"/>
    <col min="12814" max="12814" width="17.7109375" customWidth="1"/>
    <col min="12815" max="12815" width="14.5703125" customWidth="1"/>
    <col min="13057" max="13057" width="22.5703125" customWidth="1"/>
    <col min="13058" max="13058" width="27.28515625" customWidth="1"/>
    <col min="13059" max="13060" width="14" customWidth="1"/>
    <col min="13061" max="13062" width="13.140625" customWidth="1"/>
    <col min="13063" max="13063" width="15.42578125" customWidth="1"/>
    <col min="13064" max="13064" width="14" customWidth="1"/>
    <col min="13065" max="13065" width="14.42578125" customWidth="1"/>
    <col min="13066" max="13066" width="16.28515625" customWidth="1"/>
    <col min="13067" max="13067" width="15.42578125" customWidth="1"/>
    <col min="13068" max="13068" width="14.140625" customWidth="1"/>
    <col min="13069" max="13069" width="15.28515625" customWidth="1"/>
    <col min="13070" max="13070" width="17.7109375" customWidth="1"/>
    <col min="13071" max="13071" width="14.5703125" customWidth="1"/>
    <col min="13313" max="13313" width="22.5703125" customWidth="1"/>
    <col min="13314" max="13314" width="27.28515625" customWidth="1"/>
    <col min="13315" max="13316" width="14" customWidth="1"/>
    <col min="13317" max="13318" width="13.140625" customWidth="1"/>
    <col min="13319" max="13319" width="15.42578125" customWidth="1"/>
    <col min="13320" max="13320" width="14" customWidth="1"/>
    <col min="13321" max="13321" width="14.42578125" customWidth="1"/>
    <col min="13322" max="13322" width="16.28515625" customWidth="1"/>
    <col min="13323" max="13323" width="15.42578125" customWidth="1"/>
    <col min="13324" max="13324" width="14.140625" customWidth="1"/>
    <col min="13325" max="13325" width="15.28515625" customWidth="1"/>
    <col min="13326" max="13326" width="17.7109375" customWidth="1"/>
    <col min="13327" max="13327" width="14.5703125" customWidth="1"/>
    <col min="13569" max="13569" width="22.5703125" customWidth="1"/>
    <col min="13570" max="13570" width="27.28515625" customWidth="1"/>
    <col min="13571" max="13572" width="14" customWidth="1"/>
    <col min="13573" max="13574" width="13.140625" customWidth="1"/>
    <col min="13575" max="13575" width="15.42578125" customWidth="1"/>
    <col min="13576" max="13576" width="14" customWidth="1"/>
    <col min="13577" max="13577" width="14.42578125" customWidth="1"/>
    <col min="13578" max="13578" width="16.28515625" customWidth="1"/>
    <col min="13579" max="13579" width="15.42578125" customWidth="1"/>
    <col min="13580" max="13580" width="14.140625" customWidth="1"/>
    <col min="13581" max="13581" width="15.28515625" customWidth="1"/>
    <col min="13582" max="13582" width="17.7109375" customWidth="1"/>
    <col min="13583" max="13583" width="14.5703125" customWidth="1"/>
    <col min="13825" max="13825" width="22.5703125" customWidth="1"/>
    <col min="13826" max="13826" width="27.28515625" customWidth="1"/>
    <col min="13827" max="13828" width="14" customWidth="1"/>
    <col min="13829" max="13830" width="13.140625" customWidth="1"/>
    <col min="13831" max="13831" width="15.42578125" customWidth="1"/>
    <col min="13832" max="13832" width="14" customWidth="1"/>
    <col min="13833" max="13833" width="14.42578125" customWidth="1"/>
    <col min="13834" max="13834" width="16.28515625" customWidth="1"/>
    <col min="13835" max="13835" width="15.42578125" customWidth="1"/>
    <col min="13836" max="13836" width="14.140625" customWidth="1"/>
    <col min="13837" max="13837" width="15.28515625" customWidth="1"/>
    <col min="13838" max="13838" width="17.7109375" customWidth="1"/>
    <col min="13839" max="13839" width="14.5703125" customWidth="1"/>
    <col min="14081" max="14081" width="22.5703125" customWidth="1"/>
    <col min="14082" max="14082" width="27.28515625" customWidth="1"/>
    <col min="14083" max="14084" width="14" customWidth="1"/>
    <col min="14085" max="14086" width="13.140625" customWidth="1"/>
    <col min="14087" max="14087" width="15.42578125" customWidth="1"/>
    <col min="14088" max="14088" width="14" customWidth="1"/>
    <col min="14089" max="14089" width="14.42578125" customWidth="1"/>
    <col min="14090" max="14090" width="16.28515625" customWidth="1"/>
    <col min="14091" max="14091" width="15.42578125" customWidth="1"/>
    <col min="14092" max="14092" width="14.140625" customWidth="1"/>
    <col min="14093" max="14093" width="15.28515625" customWidth="1"/>
    <col min="14094" max="14094" width="17.7109375" customWidth="1"/>
    <col min="14095" max="14095" width="14.5703125" customWidth="1"/>
    <col min="14337" max="14337" width="22.5703125" customWidth="1"/>
    <col min="14338" max="14338" width="27.28515625" customWidth="1"/>
    <col min="14339" max="14340" width="14" customWidth="1"/>
    <col min="14341" max="14342" width="13.140625" customWidth="1"/>
    <col min="14343" max="14343" width="15.42578125" customWidth="1"/>
    <col min="14344" max="14344" width="14" customWidth="1"/>
    <col min="14345" max="14345" width="14.42578125" customWidth="1"/>
    <col min="14346" max="14346" width="16.28515625" customWidth="1"/>
    <col min="14347" max="14347" width="15.42578125" customWidth="1"/>
    <col min="14348" max="14348" width="14.140625" customWidth="1"/>
    <col min="14349" max="14349" width="15.28515625" customWidth="1"/>
    <col min="14350" max="14350" width="17.7109375" customWidth="1"/>
    <col min="14351" max="14351" width="14.5703125" customWidth="1"/>
    <col min="14593" max="14593" width="22.5703125" customWidth="1"/>
    <col min="14594" max="14594" width="27.28515625" customWidth="1"/>
    <col min="14595" max="14596" width="14" customWidth="1"/>
    <col min="14597" max="14598" width="13.140625" customWidth="1"/>
    <col min="14599" max="14599" width="15.42578125" customWidth="1"/>
    <col min="14600" max="14600" width="14" customWidth="1"/>
    <col min="14601" max="14601" width="14.42578125" customWidth="1"/>
    <col min="14602" max="14602" width="16.28515625" customWidth="1"/>
    <col min="14603" max="14603" width="15.42578125" customWidth="1"/>
    <col min="14604" max="14604" width="14.140625" customWidth="1"/>
    <col min="14605" max="14605" width="15.28515625" customWidth="1"/>
    <col min="14606" max="14606" width="17.7109375" customWidth="1"/>
    <col min="14607" max="14607" width="14.5703125" customWidth="1"/>
    <col min="14849" max="14849" width="22.5703125" customWidth="1"/>
    <col min="14850" max="14850" width="27.28515625" customWidth="1"/>
    <col min="14851" max="14852" width="14" customWidth="1"/>
    <col min="14853" max="14854" width="13.140625" customWidth="1"/>
    <col min="14855" max="14855" width="15.42578125" customWidth="1"/>
    <col min="14856" max="14856" width="14" customWidth="1"/>
    <col min="14857" max="14857" width="14.42578125" customWidth="1"/>
    <col min="14858" max="14858" width="16.28515625" customWidth="1"/>
    <col min="14859" max="14859" width="15.42578125" customWidth="1"/>
    <col min="14860" max="14860" width="14.140625" customWidth="1"/>
    <col min="14861" max="14861" width="15.28515625" customWidth="1"/>
    <col min="14862" max="14862" width="17.7109375" customWidth="1"/>
    <col min="14863" max="14863" width="14.5703125" customWidth="1"/>
    <col min="15105" max="15105" width="22.5703125" customWidth="1"/>
    <col min="15106" max="15106" width="27.28515625" customWidth="1"/>
    <col min="15107" max="15108" width="14" customWidth="1"/>
    <col min="15109" max="15110" width="13.140625" customWidth="1"/>
    <col min="15111" max="15111" width="15.42578125" customWidth="1"/>
    <col min="15112" max="15112" width="14" customWidth="1"/>
    <col min="15113" max="15113" width="14.42578125" customWidth="1"/>
    <col min="15114" max="15114" width="16.28515625" customWidth="1"/>
    <col min="15115" max="15115" width="15.42578125" customWidth="1"/>
    <col min="15116" max="15116" width="14.140625" customWidth="1"/>
    <col min="15117" max="15117" width="15.28515625" customWidth="1"/>
    <col min="15118" max="15118" width="17.7109375" customWidth="1"/>
    <col min="15119" max="15119" width="14.5703125" customWidth="1"/>
    <col min="15361" max="15361" width="22.5703125" customWidth="1"/>
    <col min="15362" max="15362" width="27.28515625" customWidth="1"/>
    <col min="15363" max="15364" width="14" customWidth="1"/>
    <col min="15365" max="15366" width="13.140625" customWidth="1"/>
    <col min="15367" max="15367" width="15.42578125" customWidth="1"/>
    <col min="15368" max="15368" width="14" customWidth="1"/>
    <col min="15369" max="15369" width="14.42578125" customWidth="1"/>
    <col min="15370" max="15370" width="16.28515625" customWidth="1"/>
    <col min="15371" max="15371" width="15.42578125" customWidth="1"/>
    <col min="15372" max="15372" width="14.140625" customWidth="1"/>
    <col min="15373" max="15373" width="15.28515625" customWidth="1"/>
    <col min="15374" max="15374" width="17.7109375" customWidth="1"/>
    <col min="15375" max="15375" width="14.5703125" customWidth="1"/>
    <col min="15617" max="15617" width="22.5703125" customWidth="1"/>
    <col min="15618" max="15618" width="27.28515625" customWidth="1"/>
    <col min="15619" max="15620" width="14" customWidth="1"/>
    <col min="15621" max="15622" width="13.140625" customWidth="1"/>
    <col min="15623" max="15623" width="15.42578125" customWidth="1"/>
    <col min="15624" max="15624" width="14" customWidth="1"/>
    <col min="15625" max="15625" width="14.42578125" customWidth="1"/>
    <col min="15626" max="15626" width="16.28515625" customWidth="1"/>
    <col min="15627" max="15627" width="15.42578125" customWidth="1"/>
    <col min="15628" max="15628" width="14.140625" customWidth="1"/>
    <col min="15629" max="15629" width="15.28515625" customWidth="1"/>
    <col min="15630" max="15630" width="17.7109375" customWidth="1"/>
    <col min="15631" max="15631" width="14.5703125" customWidth="1"/>
    <col min="15873" max="15873" width="22.5703125" customWidth="1"/>
    <col min="15874" max="15874" width="27.28515625" customWidth="1"/>
    <col min="15875" max="15876" width="14" customWidth="1"/>
    <col min="15877" max="15878" width="13.140625" customWidth="1"/>
    <col min="15879" max="15879" width="15.42578125" customWidth="1"/>
    <col min="15880" max="15880" width="14" customWidth="1"/>
    <col min="15881" max="15881" width="14.42578125" customWidth="1"/>
    <col min="15882" max="15882" width="16.28515625" customWidth="1"/>
    <col min="15883" max="15883" width="15.42578125" customWidth="1"/>
    <col min="15884" max="15884" width="14.140625" customWidth="1"/>
    <col min="15885" max="15885" width="15.28515625" customWidth="1"/>
    <col min="15886" max="15886" width="17.7109375" customWidth="1"/>
    <col min="15887" max="15887" width="14.5703125" customWidth="1"/>
    <col min="16129" max="16129" width="22.5703125" customWidth="1"/>
    <col min="16130" max="16130" width="27.28515625" customWidth="1"/>
    <col min="16131" max="16132" width="14" customWidth="1"/>
    <col min="16133" max="16134" width="13.140625" customWidth="1"/>
    <col min="16135" max="16135" width="15.42578125" customWidth="1"/>
    <col min="16136" max="16136" width="14" customWidth="1"/>
    <col min="16137" max="16137" width="14.42578125" customWidth="1"/>
    <col min="16138" max="16138" width="16.28515625" customWidth="1"/>
    <col min="16139" max="16139" width="15.42578125" customWidth="1"/>
    <col min="16140" max="16140" width="14.140625" customWidth="1"/>
    <col min="16141" max="16141" width="15.28515625" customWidth="1"/>
    <col min="16142" max="16142" width="17.7109375" customWidth="1"/>
    <col min="16143" max="16143" width="14.5703125" customWidth="1"/>
  </cols>
  <sheetData>
    <row r="1" spans="1:15" ht="26.25" x14ac:dyDescent="0.4">
      <c r="A1" s="116" t="s">
        <v>56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18.75" customHeight="1" x14ac:dyDescent="0.25">
      <c r="C2" t="s">
        <v>57</v>
      </c>
      <c r="D2" t="s">
        <v>58</v>
      </c>
      <c r="E2" t="s">
        <v>59</v>
      </c>
      <c r="F2" t="s">
        <v>60</v>
      </c>
      <c r="G2" t="s">
        <v>6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</row>
    <row r="3" spans="1:15" x14ac:dyDescent="0.25">
      <c r="A3" s="54" t="s">
        <v>33</v>
      </c>
      <c r="B3" s="55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1:15" x14ac:dyDescent="0.25">
      <c r="A4" s="27" t="s">
        <v>34</v>
      </c>
      <c r="B4" s="6" t="s">
        <v>33</v>
      </c>
      <c r="C4" s="10">
        <f>'[4]Zambezi Portland'!B11</f>
        <v>42819.42</v>
      </c>
      <c r="D4" s="10">
        <f>'[4]Zambezi Portland'!C11</f>
        <v>33246.42</v>
      </c>
      <c r="E4" s="10">
        <f>'[4]Zambezi Portland'!D11</f>
        <v>42180.81</v>
      </c>
      <c r="F4" s="10">
        <f>'[4]Zambezi Portland'!F11</f>
        <v>50074.36</v>
      </c>
      <c r="G4" s="10">
        <f>'[4]Zambezi Portland'!$F$11</f>
        <v>50074.36</v>
      </c>
      <c r="H4" s="10">
        <f>'[4]Zambezi Portland'!G11</f>
        <v>47599.81</v>
      </c>
      <c r="I4" s="10">
        <f>'[4]Zambezi Portland'!H11</f>
        <v>48121.84</v>
      </c>
      <c r="J4" s="10">
        <f>'[4]Zambezi Portland'!I11</f>
        <v>49455.09</v>
      </c>
      <c r="K4" s="10">
        <f>'[4]Zambezi Portland'!J11</f>
        <v>41719.97</v>
      </c>
      <c r="L4" s="10">
        <f>'[4]Zambezi Portland'!K11</f>
        <v>43130.52</v>
      </c>
      <c r="M4" s="10">
        <f>'[4]Zambezi Portland'!L11</f>
        <v>47597.87</v>
      </c>
      <c r="N4" s="10">
        <f>'[4]Zambezi Portland'!M11</f>
        <v>50936.87</v>
      </c>
      <c r="O4" s="10">
        <f>'[4]Zambezi Portland'!N11</f>
        <v>540959.25999999989</v>
      </c>
    </row>
    <row r="5" spans="1:15" x14ac:dyDescent="0.25">
      <c r="A5" s="27"/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71"/>
    </row>
    <row r="6" spans="1:15" x14ac:dyDescent="0.25">
      <c r="A6" s="27" t="s">
        <v>35</v>
      </c>
      <c r="B6" s="6" t="s">
        <v>36</v>
      </c>
      <c r="C6" s="10">
        <f>'[4]Lafarge Cement'!C19</f>
        <v>59139</v>
      </c>
      <c r="D6" s="10">
        <f>'[4]Lafarge Cement'!D19</f>
        <v>42300</v>
      </c>
      <c r="E6" s="10">
        <f>'[4]Lafarge Cement'!E19</f>
        <v>42099</v>
      </c>
      <c r="F6" s="10">
        <f>'[4]Lafarge Cement'!F19</f>
        <v>47571</v>
      </c>
      <c r="G6" s="10">
        <f>'[4]Lafarge Cement'!G19</f>
        <v>43075</v>
      </c>
      <c r="H6" s="10">
        <f>'[4]Lafarge Cement'!H19</f>
        <v>67438</v>
      </c>
      <c r="I6" s="10">
        <f>'[4]Lafarge Cement'!I19</f>
        <v>57288</v>
      </c>
      <c r="J6" s="10">
        <f>'[4]Lafarge Cement'!J19</f>
        <v>61396</v>
      </c>
      <c r="K6" s="10">
        <f>'[4]Lafarge Cement'!K19</f>
        <v>59227</v>
      </c>
      <c r="L6" s="10">
        <f>'[4]Lafarge Cement'!L19</f>
        <v>59810</v>
      </c>
      <c r="M6" s="10">
        <f>'[4]Lafarge Cement'!M19</f>
        <v>62171</v>
      </c>
      <c r="N6" s="10">
        <f>'[4]Lafarge Cement'!N19</f>
        <v>54964</v>
      </c>
      <c r="O6" s="10">
        <f>'[4]Lafarge Cement'!O19</f>
        <v>656478</v>
      </c>
    </row>
    <row r="7" spans="1:15" x14ac:dyDescent="0.25">
      <c r="A7" s="27"/>
      <c r="B7" s="6" t="s">
        <v>37</v>
      </c>
      <c r="C7" s="10">
        <f>'[4]Lafarge Cement'!C33</f>
        <v>25410</v>
      </c>
      <c r="D7" s="10">
        <f>'[4]Lafarge Cement'!D33</f>
        <v>17003</v>
      </c>
      <c r="E7" s="10">
        <f>'[4]Lafarge Cement'!E33</f>
        <v>20606</v>
      </c>
      <c r="F7" s="10">
        <f>'[4]Lafarge Cement'!F33</f>
        <v>20400</v>
      </c>
      <c r="G7" s="10">
        <f>'[4]Lafarge Cement'!G33</f>
        <v>20063</v>
      </c>
      <c r="H7" s="10">
        <f>'[4]Lafarge Cement'!H33</f>
        <v>25188</v>
      </c>
      <c r="I7" s="10">
        <f>'[4]Lafarge Cement'!I33</f>
        <v>30764</v>
      </c>
      <c r="J7" s="10">
        <f>'[4]Lafarge Cement'!J33</f>
        <v>22554</v>
      </c>
      <c r="K7" s="10">
        <f>'[4]Lafarge Cement'!K33</f>
        <v>22925</v>
      </c>
      <c r="L7" s="10">
        <f>'[4]Lafarge Cement'!L33</f>
        <v>25150</v>
      </c>
      <c r="M7" s="10">
        <f>'[4]Lafarge Cement'!M33</f>
        <v>25150</v>
      </c>
      <c r="N7" s="10">
        <f>'[4]Lafarge Cement'!N33</f>
        <v>25150</v>
      </c>
      <c r="O7" s="10">
        <f>'[4]Lafarge Cement'!O33</f>
        <v>280363</v>
      </c>
    </row>
    <row r="8" spans="1:15" x14ac:dyDescent="0.25">
      <c r="A8" s="27"/>
      <c r="B8" s="6" t="s">
        <v>38</v>
      </c>
      <c r="C8" s="10">
        <f>'[4]Lafarge Cement'!C44</f>
        <v>84549</v>
      </c>
      <c r="D8" s="10">
        <f>'[4]Lafarge Cement'!D44</f>
        <v>59303</v>
      </c>
      <c r="E8" s="10">
        <f>'[4]Lafarge Cement'!E44</f>
        <v>62705</v>
      </c>
      <c r="F8" s="10">
        <f>'[4]Lafarge Cement'!F44</f>
        <v>67971</v>
      </c>
      <c r="G8" s="10">
        <f>'[4]Lafarge Cement'!G44</f>
        <v>63138</v>
      </c>
      <c r="H8" s="10">
        <f>'[4]Lafarge Cement'!H44</f>
        <v>92626</v>
      </c>
      <c r="I8" s="10">
        <f>'[4]Lafarge Cement'!I44</f>
        <v>88052</v>
      </c>
      <c r="J8" s="10">
        <f>'[4]Lafarge Cement'!J44</f>
        <v>83950</v>
      </c>
      <c r="K8" s="10">
        <f>'[4]Lafarge Cement'!K44</f>
        <v>82152</v>
      </c>
      <c r="L8" s="10">
        <f>'[4]Lafarge Cement'!L44</f>
        <v>84960</v>
      </c>
      <c r="M8" s="10">
        <f>'[4]Lafarge Cement'!M44</f>
        <v>87321</v>
      </c>
      <c r="N8" s="10">
        <f>'[4]Lafarge Cement'!N44</f>
        <v>80114</v>
      </c>
      <c r="O8" s="10">
        <f>'[4]Lafarge Cement'!O44</f>
        <v>936841</v>
      </c>
    </row>
    <row r="9" spans="1:15" x14ac:dyDescent="0.25">
      <c r="A9" s="27"/>
      <c r="B9" s="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71"/>
    </row>
    <row r="10" spans="1:15" x14ac:dyDescent="0.25">
      <c r="A10" s="27" t="s">
        <v>69</v>
      </c>
      <c r="B10" s="6" t="s">
        <v>33</v>
      </c>
      <c r="C10" s="10">
        <f>[4]Baudot!C11</f>
        <v>420</v>
      </c>
      <c r="D10" s="10">
        <f>[4]Baudot!D11</f>
        <v>0</v>
      </c>
      <c r="E10" s="10">
        <f>[4]Baudot!E11</f>
        <v>87.85</v>
      </c>
      <c r="F10" s="10">
        <f>[4]Baudot!F11</f>
        <v>4760.6499999999996</v>
      </c>
      <c r="G10" s="10">
        <f>[4]Baudot!G11</f>
        <v>4254.05</v>
      </c>
      <c r="H10" s="10">
        <f>[4]Baudot!H11</f>
        <v>4468.8</v>
      </c>
      <c r="I10" s="10" t="e">
        <f>[4]Baudot!#REF!</f>
        <v>#REF!</v>
      </c>
      <c r="J10" s="10">
        <f>[4]Baudot!I11</f>
        <v>5010</v>
      </c>
      <c r="K10" s="10">
        <f>[4]Baudot!K11</f>
        <v>4200</v>
      </c>
      <c r="L10" s="10">
        <f>[4]Baudot!L11</f>
        <v>3260</v>
      </c>
      <c r="M10" s="10">
        <f>[4]Baudot!M11</f>
        <v>2255</v>
      </c>
      <c r="N10" s="10">
        <f>[4]Baudot!N11</f>
        <v>1945.5</v>
      </c>
      <c r="O10" s="10">
        <f>[4]Baudot!O11</f>
        <v>35391.85</v>
      </c>
    </row>
    <row r="11" spans="1:15" x14ac:dyDescent="0.25">
      <c r="A11" s="27"/>
      <c r="B11" s="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71"/>
    </row>
    <row r="12" spans="1:15" x14ac:dyDescent="0.25">
      <c r="A12" s="27" t="s">
        <v>70</v>
      </c>
      <c r="B12" s="6" t="s">
        <v>33</v>
      </c>
      <c r="C12" s="10">
        <f>'[4]Oriental Quarries'!B13</f>
        <v>2460</v>
      </c>
      <c r="D12" s="10">
        <f>'[4]Oriental Quarries'!C13</f>
        <v>1814</v>
      </c>
      <c r="E12" s="10">
        <f>'[4]Oriental Quarries'!D13</f>
        <v>8032</v>
      </c>
      <c r="F12" s="10">
        <f>'[4]Oriental Quarries'!E13</f>
        <v>2960</v>
      </c>
      <c r="G12" s="10">
        <f>'[4]Oriental Quarries'!F13</f>
        <v>3930</v>
      </c>
      <c r="H12" s="10">
        <f>'[4]Oriental Quarries'!G13</f>
        <v>2701.55</v>
      </c>
      <c r="I12" s="10">
        <f>'[4]Oriental Quarries'!H13</f>
        <v>1950</v>
      </c>
      <c r="J12" s="10">
        <f>'[4]Oriental Quarries'!I13</f>
        <v>1990.8</v>
      </c>
      <c r="K12" s="10">
        <f>'[4]Oriental Quarries'!J13</f>
        <v>1910.8</v>
      </c>
      <c r="L12" s="10">
        <f>'[4]Oriental Quarries'!K13</f>
        <v>1150</v>
      </c>
      <c r="M12" s="10">
        <f>'[4]Oriental Quarries'!L13</f>
        <v>1180</v>
      </c>
      <c r="N12" s="10">
        <f>'[4]Oriental Quarries'!M13</f>
        <v>1600</v>
      </c>
      <c r="O12" s="10">
        <f>'[4]Oriental Quarries'!N13</f>
        <v>31679.149999999998</v>
      </c>
    </row>
    <row r="13" spans="1:15" x14ac:dyDescent="0.25">
      <c r="A13" s="27"/>
      <c r="B13" s="6" t="s">
        <v>71</v>
      </c>
      <c r="C13" s="72">
        <f>'[4]Oriental Quarries'!B6</f>
        <v>36781</v>
      </c>
      <c r="D13" s="72">
        <f>'[4]Oriental Quarries'!C6</f>
        <v>15302</v>
      </c>
      <c r="E13" s="72">
        <f>'[4]Oriental Quarries'!D6</f>
        <v>81303</v>
      </c>
      <c r="F13" s="72">
        <f>'[4]Oriental Quarries'!E6</f>
        <v>45781</v>
      </c>
      <c r="G13" s="72">
        <f>'[4]Oriental Quarries'!F6</f>
        <v>55800</v>
      </c>
      <c r="H13" s="72">
        <f>'[4]Oriental Quarries'!G6</f>
        <v>55800</v>
      </c>
      <c r="I13" s="72">
        <f>'[4]Oriental Quarries'!H6</f>
        <v>56500</v>
      </c>
      <c r="J13" s="72">
        <f>'[4]Oriental Quarries'!I6</f>
        <v>86500</v>
      </c>
      <c r="K13" s="72">
        <f>'[4]Oriental Quarries'!J6</f>
        <v>65500</v>
      </c>
      <c r="L13" s="72">
        <f>'[4]Oriental Quarries'!K6</f>
        <v>85150</v>
      </c>
      <c r="M13" s="72">
        <f>'[4]Oriental Quarries'!L6</f>
        <v>91150</v>
      </c>
      <c r="N13" s="72">
        <f>'[4]Oriental Quarries'!M6</f>
        <v>63200</v>
      </c>
      <c r="O13" s="72">
        <f>'[4]Oriental Quarries'!N6</f>
        <v>738767</v>
      </c>
    </row>
    <row r="14" spans="1:15" x14ac:dyDescent="0.25">
      <c r="A14" s="27"/>
      <c r="B14" s="6" t="s">
        <v>72</v>
      </c>
      <c r="C14" s="73">
        <f>'[4]Oriental Quarries'!B12</f>
        <v>4299</v>
      </c>
      <c r="D14" s="73">
        <f>'[4]Oriental Quarries'!C12</f>
        <v>26811</v>
      </c>
      <c r="E14" s="73">
        <f>'[4]Oriental Quarries'!D12</f>
        <v>51110</v>
      </c>
      <c r="F14" s="73">
        <f>'[4]Oriental Quarries'!E12</f>
        <v>12479.9</v>
      </c>
      <c r="G14" s="73">
        <f>'[4]Oriental Quarries'!F12</f>
        <v>16001.6</v>
      </c>
      <c r="H14" s="73">
        <f>'[4]Oriental Quarries'!G12</f>
        <v>16001.6</v>
      </c>
      <c r="I14" s="73">
        <f>'[4]Oriental Quarries'!H12</f>
        <v>28884.68</v>
      </c>
      <c r="J14" s="73">
        <f>'[4]Oriental Quarries'!I12</f>
        <v>18950</v>
      </c>
      <c r="K14" s="73">
        <f>'[4]Oriental Quarries'!J12</f>
        <v>10775.78</v>
      </c>
      <c r="L14" s="73">
        <f>'[4]Oriental Quarries'!K12</f>
        <v>28780</v>
      </c>
      <c r="M14" s="73">
        <f>'[4]Oriental Quarries'!L12</f>
        <v>58665.03</v>
      </c>
      <c r="N14" s="73">
        <f>'[4]Oriental Quarries'!M12</f>
        <v>33284.639999999999</v>
      </c>
      <c r="O14" s="73">
        <f>'[4]Oriental Quarries'!N12</f>
        <v>306043.23</v>
      </c>
    </row>
    <row r="15" spans="1:15" x14ac:dyDescent="0.25">
      <c r="A15" s="27" t="s">
        <v>39</v>
      </c>
      <c r="B15" s="6" t="s">
        <v>33</v>
      </c>
      <c r="C15" s="10">
        <f>[4]Dangote!D11</f>
        <v>64968</v>
      </c>
      <c r="D15" s="10">
        <f>[4]Dangote!E11</f>
        <v>55841</v>
      </c>
      <c r="E15" s="10">
        <f>[4]Dangote!F11</f>
        <v>68808</v>
      </c>
      <c r="F15" s="10">
        <f>[4]Dangote!G11</f>
        <v>71731</v>
      </c>
      <c r="G15" s="10">
        <f>[4]Dangote!H11</f>
        <v>80269</v>
      </c>
      <c r="H15" s="10">
        <f>[4]Dangote!I11</f>
        <v>87949</v>
      </c>
      <c r="I15" s="10">
        <f>[4]Dangote!J11</f>
        <v>106356</v>
      </c>
      <c r="J15" s="10">
        <f>[4]Dangote!K11</f>
        <v>114528</v>
      </c>
      <c r="K15" s="10">
        <f>[4]Dangote!L11</f>
        <v>111997</v>
      </c>
      <c r="L15" s="10">
        <f>[4]Dangote!M11</f>
        <v>109002</v>
      </c>
      <c r="M15" s="10">
        <f>[4]Dangote!N11</f>
        <v>86532</v>
      </c>
      <c r="N15" s="10">
        <f>[4]Dangote!O11</f>
        <v>70308</v>
      </c>
      <c r="O15" s="10">
        <f>[4]Dangote!P11</f>
        <v>1028289</v>
      </c>
    </row>
    <row r="16" spans="1:15" x14ac:dyDescent="0.25">
      <c r="A16" s="37"/>
      <c r="B16" s="56" t="s">
        <v>41</v>
      </c>
      <c r="C16" s="74">
        <f>C4+C8+C15+C10+C12</f>
        <v>195216.41999999998</v>
      </c>
      <c r="D16" s="74">
        <f t="shared" ref="D16:N16" si="0">D4+D8+D15</f>
        <v>148390.41999999998</v>
      </c>
      <c r="E16" s="74">
        <f t="shared" si="0"/>
        <v>173693.81</v>
      </c>
      <c r="F16" s="74">
        <f t="shared" si="0"/>
        <v>189776.36</v>
      </c>
      <c r="G16" s="74">
        <f t="shared" si="0"/>
        <v>193481.36</v>
      </c>
      <c r="H16" s="74">
        <f t="shared" si="0"/>
        <v>228174.81</v>
      </c>
      <c r="I16" s="74">
        <f t="shared" si="0"/>
        <v>242529.84</v>
      </c>
      <c r="J16" s="74">
        <f t="shared" si="0"/>
        <v>247933.09</v>
      </c>
      <c r="K16" s="74">
        <f t="shared" si="0"/>
        <v>235868.97</v>
      </c>
      <c r="L16" s="74">
        <f t="shared" si="0"/>
        <v>237092.52</v>
      </c>
      <c r="M16" s="74">
        <f t="shared" si="0"/>
        <v>221450.87</v>
      </c>
      <c r="N16" s="74">
        <f t="shared" si="0"/>
        <v>201358.87</v>
      </c>
      <c r="O16" s="75">
        <f>SUM(C16:N16)</f>
        <v>2514967.3400000003</v>
      </c>
    </row>
    <row r="17" spans="1:15" x14ac:dyDescent="0.25">
      <c r="A17" s="2"/>
      <c r="B17" s="59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15" x14ac:dyDescent="0.25">
      <c r="A18" s="54" t="s">
        <v>44</v>
      </c>
      <c r="B18" s="24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70"/>
    </row>
    <row r="19" spans="1:15" x14ac:dyDescent="0.25">
      <c r="A19" s="27" t="s">
        <v>43</v>
      </c>
      <c r="B19" s="6" t="s">
        <v>44</v>
      </c>
      <c r="C19" s="10">
        <f>'[4]Ndola Lime'!B18</f>
        <v>9305</v>
      </c>
      <c r="D19" s="10">
        <f>'[4]Ndola Lime'!C18</f>
        <v>0</v>
      </c>
      <c r="E19" s="10">
        <f>'[4]Ndola Lime'!D18</f>
        <v>0</v>
      </c>
      <c r="F19" s="10">
        <f>'[4]Ndola Lime'!E18</f>
        <v>0</v>
      </c>
      <c r="G19" s="10">
        <f>'[4]Ndola Lime'!F18</f>
        <v>16480</v>
      </c>
      <c r="H19" s="10">
        <f>'[4]Ndola Lime'!G18</f>
        <v>25835</v>
      </c>
      <c r="I19" s="10">
        <f>'[4]Ndola Lime'!H18</f>
        <v>0</v>
      </c>
      <c r="J19" s="10">
        <f>'[4]Ndola Lime'!I18</f>
        <v>3575</v>
      </c>
      <c r="K19" s="10">
        <f>'[4]Ndola Lime'!J18</f>
        <v>18440</v>
      </c>
      <c r="L19" s="10">
        <f>'[4]Ndola Lime'!K18</f>
        <v>16140</v>
      </c>
      <c r="M19" s="10">
        <f>'[4]Ndola Lime'!L18</f>
        <v>12390</v>
      </c>
      <c r="N19" s="10">
        <f>'[4]Ndola Lime'!M18</f>
        <v>27860</v>
      </c>
      <c r="O19" s="10">
        <f>'[4]Ndola Lime'!N18</f>
        <v>130025</v>
      </c>
    </row>
    <row r="20" spans="1:15" x14ac:dyDescent="0.25">
      <c r="A20" s="27"/>
      <c r="B20" s="6" t="s">
        <v>45</v>
      </c>
      <c r="C20" s="10">
        <f>'[4]Ndola Lime'!B19</f>
        <v>5061</v>
      </c>
      <c r="D20" s="10">
        <f>'[4]Ndola Lime'!C19</f>
        <v>0</v>
      </c>
      <c r="E20" s="10">
        <f>'[4]Ndola Lime'!D19</f>
        <v>0</v>
      </c>
      <c r="F20" s="10">
        <f>'[4]Ndola Lime'!E19</f>
        <v>0</v>
      </c>
      <c r="G20" s="10">
        <f>'[4]Ndola Lime'!F19</f>
        <v>9328</v>
      </c>
      <c r="H20" s="10">
        <f>'[4]Ndola Lime'!G19</f>
        <v>3589</v>
      </c>
      <c r="I20" s="10">
        <f>'[4]Ndola Lime'!H19</f>
        <v>0</v>
      </c>
      <c r="J20" s="10">
        <f>'[4]Ndola Lime'!I19</f>
        <v>0</v>
      </c>
      <c r="K20" s="10">
        <f>'[4]Ndola Lime'!J19</f>
        <v>2402</v>
      </c>
      <c r="L20" s="10">
        <f>'[4]Ndola Lime'!K19</f>
        <v>5834</v>
      </c>
      <c r="M20" s="10">
        <f>'[4]Ndola Lime'!L19</f>
        <v>1119</v>
      </c>
      <c r="N20" s="10">
        <f>'[4]Ndola Lime'!M19</f>
        <v>6290</v>
      </c>
      <c r="O20" s="10">
        <f>'[4]Ndola Lime'!N19</f>
        <v>33623</v>
      </c>
    </row>
    <row r="21" spans="1:15" x14ac:dyDescent="0.25">
      <c r="A21" s="27"/>
      <c r="B21" s="6" t="s">
        <v>46</v>
      </c>
      <c r="C21" s="10">
        <f>'[4]Ndola Lime'!B20</f>
        <v>1172</v>
      </c>
      <c r="D21" s="10">
        <f>'[4]Ndola Lime'!C20</f>
        <v>1099</v>
      </c>
      <c r="E21" s="10">
        <f>'[4]Ndola Lime'!D20</f>
        <v>1462</v>
      </c>
      <c r="F21" s="10">
        <f>'[4]Ndola Lime'!E20</f>
        <v>1000</v>
      </c>
      <c r="G21" s="10">
        <f>'[4]Ndola Lime'!F20</f>
        <v>5005</v>
      </c>
      <c r="H21" s="10">
        <f>'[4]Ndola Lime'!G20</f>
        <v>3057</v>
      </c>
      <c r="I21" s="10">
        <f>'[4]Ndola Lime'!H20</f>
        <v>2890</v>
      </c>
      <c r="J21" s="10">
        <f>'[4]Ndola Lime'!I20</f>
        <v>1263</v>
      </c>
      <c r="K21" s="10">
        <f>'[4]Ndola Lime'!J20</f>
        <v>890</v>
      </c>
      <c r="L21" s="10">
        <f>'[4]Ndola Lime'!K20</f>
        <v>4076</v>
      </c>
      <c r="M21" s="10">
        <f>'[4]Ndola Lime'!L20</f>
        <v>3042</v>
      </c>
      <c r="N21" s="10">
        <f>'[4]Ndola Lime'!M20</f>
        <v>2216</v>
      </c>
      <c r="O21" s="10">
        <f>'[4]Ndola Lime'!N20</f>
        <v>27172</v>
      </c>
    </row>
    <row r="22" spans="1:15" x14ac:dyDescent="0.25">
      <c r="A22" s="27" t="s">
        <v>73</v>
      </c>
      <c r="B22" s="6" t="s">
        <v>44</v>
      </c>
      <c r="C22" s="10">
        <f>'[4]Lafarge Cement'!C36</f>
        <v>104401</v>
      </c>
      <c r="D22" s="10">
        <f>'[4]Lafarge Cement'!D36</f>
        <v>83351</v>
      </c>
      <c r="E22" s="10">
        <f>'[4]Lafarge Cement'!E36</f>
        <v>76140</v>
      </c>
      <c r="F22" s="10">
        <f>'[4]Lafarge Cement'!F36</f>
        <v>70828</v>
      </c>
      <c r="G22" s="10">
        <f>'[4]Lafarge Cement'!G36</f>
        <v>88313</v>
      </c>
      <c r="H22" s="10">
        <f>'[4]Lafarge Cement'!H36</f>
        <v>110665</v>
      </c>
      <c r="I22" s="10">
        <f>'[4]Lafarge Cement'!I36</f>
        <v>133988</v>
      </c>
      <c r="J22" s="10">
        <f>'[4]Lafarge Cement'!J36</f>
        <v>117181</v>
      </c>
      <c r="K22" s="10">
        <f>'[4]Lafarge Cement'!K36</f>
        <v>125802</v>
      </c>
      <c r="L22" s="10">
        <f>'[4]Lafarge Cement'!L36</f>
        <v>122674</v>
      </c>
      <c r="M22" s="10">
        <f>'[4]Lafarge Cement'!M36</f>
        <v>126892</v>
      </c>
      <c r="N22" s="10">
        <f>'[4]Lafarge Cement'!N36</f>
        <v>137586</v>
      </c>
      <c r="O22" s="10">
        <f>'[4]Lafarge Cement'!O36</f>
        <v>1297821</v>
      </c>
    </row>
    <row r="23" spans="1:15" x14ac:dyDescent="0.25">
      <c r="A23" s="27" t="s">
        <v>74</v>
      </c>
      <c r="B23" s="6" t="s">
        <v>44</v>
      </c>
      <c r="C23" s="10">
        <f>[4]Neelkhanth!B15</f>
        <v>32892</v>
      </c>
      <c r="D23" s="10">
        <f>[4]Neelkhanth!C15</f>
        <v>23840</v>
      </c>
      <c r="E23" s="10">
        <f>[4]Neelkhanth!D15</f>
        <v>41205</v>
      </c>
      <c r="F23" s="10">
        <f>[4]Neelkhanth!E15</f>
        <v>37430</v>
      </c>
      <c r="G23" s="10">
        <f>[4]Neelkhanth!F15</f>
        <v>36144</v>
      </c>
      <c r="H23" s="10">
        <f>[4]Neelkhanth!G15</f>
        <v>29320</v>
      </c>
      <c r="I23" s="10">
        <f>[4]Neelkhanth!H15</f>
        <v>36767</v>
      </c>
      <c r="J23" s="10">
        <f>[4]Neelkhanth!I15</f>
        <v>32071</v>
      </c>
      <c r="K23" s="10">
        <f>[4]Neelkhanth!J15</f>
        <v>29802</v>
      </c>
      <c r="L23" s="10">
        <f>[4]Neelkhanth!K15</f>
        <v>31028</v>
      </c>
      <c r="M23" s="10">
        <f>[4]Neelkhanth!L15</f>
        <v>0</v>
      </c>
      <c r="N23" s="10">
        <f>[4]Neelkhanth!M15</f>
        <v>0</v>
      </c>
      <c r="O23" s="10">
        <f>[4]Neelkhanth!N15</f>
        <v>330499</v>
      </c>
    </row>
    <row r="24" spans="1:15" x14ac:dyDescent="0.25">
      <c r="A24" s="27" t="s">
        <v>75</v>
      </c>
      <c r="B24" s="6" t="s">
        <v>44</v>
      </c>
      <c r="C24" s="10">
        <f>'[4]Oriental Quarries'!B5</f>
        <v>2480</v>
      </c>
      <c r="D24" s="10">
        <f>'[4]Oriental Quarries'!C5</f>
        <v>2140</v>
      </c>
      <c r="E24" s="10">
        <f>'[4]Oriental Quarries'!D5</f>
        <v>8450</v>
      </c>
      <c r="F24" s="10">
        <f>'[4]Oriental Quarries'!E5</f>
        <v>3215</v>
      </c>
      <c r="G24" s="10">
        <f>'[4]Oriental Quarries'!F5</f>
        <v>4010</v>
      </c>
      <c r="H24" s="10">
        <f>'[4]Oriental Quarries'!G5</f>
        <v>2560</v>
      </c>
      <c r="I24" s="10">
        <f>'[4]Oriental Quarries'!H5</f>
        <v>2355</v>
      </c>
      <c r="J24" s="10">
        <f>'[4]Oriental Quarries'!I5</f>
        <v>2155</v>
      </c>
      <c r="K24" s="10">
        <f>'[4]Oriental Quarries'!J5</f>
        <v>2305</v>
      </c>
      <c r="L24" s="10">
        <f>'[4]Oriental Quarries'!K5</f>
        <v>1320</v>
      </c>
      <c r="M24" s="10">
        <f>'[4]Oriental Quarries'!L5</f>
        <v>1420</v>
      </c>
      <c r="N24" s="10">
        <f>'[4]Oriental Quarries'!M5</f>
        <v>2070</v>
      </c>
      <c r="O24" s="10">
        <f>'[4]Oriental Quarries'!N5</f>
        <v>34480</v>
      </c>
    </row>
    <row r="25" spans="1:15" x14ac:dyDescent="0.25">
      <c r="A25" s="27" t="s">
        <v>76</v>
      </c>
      <c r="B25" s="6" t="s">
        <v>44</v>
      </c>
      <c r="C25" s="10">
        <f>'[4]Calcite Limited'!B13</f>
        <v>433.4</v>
      </c>
      <c r="D25" s="10">
        <f>'[4]Calcite Limited'!C13</f>
        <v>350.91</v>
      </c>
      <c r="E25" s="10">
        <f>'[4]Calcite Limited'!D13</f>
        <v>463.92</v>
      </c>
      <c r="F25" s="10">
        <f>'[4]Calcite Limited'!E13</f>
        <v>408.2</v>
      </c>
      <c r="G25" s="10">
        <f>'[4]Calcite Limited'!F13</f>
        <v>520</v>
      </c>
      <c r="H25" s="10">
        <f>'[4]Calcite Limited'!G13</f>
        <v>519.70000000000005</v>
      </c>
      <c r="I25" s="10">
        <f>'[4]Calcite Limited'!H13</f>
        <v>603.6</v>
      </c>
      <c r="J25" s="10">
        <f>'[4]Calcite Limited'!I13</f>
        <v>671</v>
      </c>
      <c r="K25" s="10">
        <f>'[4]Calcite Limited'!J13</f>
        <v>556.35</v>
      </c>
      <c r="L25" s="10">
        <f>'[4]Calcite Limited'!K13</f>
        <v>421.85</v>
      </c>
      <c r="M25" s="10">
        <f>'[4]Calcite Limited'!L13</f>
        <v>544.29999999999995</v>
      </c>
      <c r="N25" s="10">
        <f>'[4]Calcite Limited'!M13</f>
        <v>414</v>
      </c>
      <c r="O25" s="10">
        <f>SUM(C25:N25)</f>
        <v>5907.2300000000005</v>
      </c>
    </row>
    <row r="26" spans="1:15" x14ac:dyDescent="0.25">
      <c r="A26" s="37" t="s">
        <v>77</v>
      </c>
      <c r="B26" s="50" t="s">
        <v>78</v>
      </c>
      <c r="C26" s="10">
        <f>'[4]Zambezi Portland'!B8</f>
        <v>14209</v>
      </c>
      <c r="D26" s="10">
        <f>'[4]Zambezi Portland'!C8</f>
        <v>11248.5</v>
      </c>
      <c r="E26" s="10">
        <f>'[4]Zambezi Portland'!D8</f>
        <v>13513.5</v>
      </c>
      <c r="F26" s="10">
        <f>'[4]Zambezi Portland'!F8</f>
        <v>73705.5</v>
      </c>
      <c r="G26" s="10">
        <f>$G$4</f>
        <v>50074.36</v>
      </c>
      <c r="H26" s="10">
        <f>'[4]Zambezi Portland'!G8</f>
        <v>70328.7</v>
      </c>
      <c r="I26" s="10">
        <f>'[4]Zambezi Portland'!H8</f>
        <v>77463.600000000006</v>
      </c>
      <c r="J26" s="10">
        <f>'[4]Zambezi Portland'!I8</f>
        <v>15984</v>
      </c>
      <c r="K26" s="10">
        <f>'[4]Zambezi Portland'!J8</f>
        <v>57416.5</v>
      </c>
      <c r="L26" s="10">
        <f>'[4]Zambezi Portland'!K8</f>
        <v>74991</v>
      </c>
      <c r="M26" s="10">
        <f>'[4]Zambezi Portland'!L8</f>
        <v>47597.87</v>
      </c>
      <c r="N26" s="10">
        <f>'[4]Zambezi Portland'!M8</f>
        <v>73516.100000000006</v>
      </c>
      <c r="O26" s="10">
        <f>'[4]Zambezi Portland'!N8</f>
        <v>596642.77</v>
      </c>
    </row>
    <row r="27" spans="1:15" x14ac:dyDescent="0.25">
      <c r="B27" s="11" t="s">
        <v>79</v>
      </c>
      <c r="C27" s="65">
        <f>C19+C22+C23+C24+C26+C25</f>
        <v>163720.4</v>
      </c>
      <c r="D27" s="65">
        <f t="shared" ref="D27:O27" si="1">D19+D22+D23+D24+D26+D25</f>
        <v>120930.41</v>
      </c>
      <c r="E27" s="65">
        <f t="shared" si="1"/>
        <v>139772.42000000001</v>
      </c>
      <c r="F27" s="65">
        <f t="shared" si="1"/>
        <v>185586.7</v>
      </c>
      <c r="G27" s="65">
        <f t="shared" si="1"/>
        <v>195541.36</v>
      </c>
      <c r="H27" s="65">
        <f t="shared" si="1"/>
        <v>239228.40000000002</v>
      </c>
      <c r="I27" s="65">
        <f t="shared" si="1"/>
        <v>251177.2</v>
      </c>
      <c r="J27" s="65">
        <f t="shared" si="1"/>
        <v>171637</v>
      </c>
      <c r="K27" s="65">
        <f t="shared" si="1"/>
        <v>234321.85</v>
      </c>
      <c r="L27" s="65">
        <f t="shared" si="1"/>
        <v>246574.85</v>
      </c>
      <c r="M27" s="65">
        <f t="shared" si="1"/>
        <v>188844.16999999998</v>
      </c>
      <c r="N27" s="65">
        <f t="shared" si="1"/>
        <v>241446.1</v>
      </c>
      <c r="O27" s="65">
        <f t="shared" si="1"/>
        <v>2395375</v>
      </c>
    </row>
    <row r="28" spans="1:15" x14ac:dyDescent="0.25">
      <c r="B28" s="11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 x14ac:dyDescent="0.25">
      <c r="A29" s="77" t="s">
        <v>80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spans="1:15" x14ac:dyDescent="0.25">
      <c r="A30" t="s">
        <v>81</v>
      </c>
      <c r="B30" s="79" t="s">
        <v>29</v>
      </c>
      <c r="C30" s="80">
        <f>'[4]Maamba Coal'!B15</f>
        <v>13545</v>
      </c>
      <c r="D30" s="80">
        <f>'[4]Maamba Coal'!C11</f>
        <v>9898</v>
      </c>
      <c r="E30" s="80">
        <f>'[4]Maamba Coal'!D11</f>
        <v>3434</v>
      </c>
      <c r="F30" s="80">
        <f>'[4]Maamba Coal'!E11</f>
        <v>3278</v>
      </c>
      <c r="G30" s="80">
        <f>'[4]Maamba Coal'!F11</f>
        <v>3560</v>
      </c>
      <c r="H30" s="80">
        <f>'[4]Maamba Coal'!G11</f>
        <v>5217</v>
      </c>
      <c r="I30" s="80">
        <f>'[4]Maamba Coal'!H11</f>
        <v>5304</v>
      </c>
      <c r="J30" s="80">
        <f>'[4]Maamba Coal'!I11</f>
        <v>6152</v>
      </c>
      <c r="K30" s="80">
        <f>'[4]Maamba Coal'!J11</f>
        <v>6161</v>
      </c>
      <c r="L30" s="80">
        <f>'[4]Maamba Coal'!K11</f>
        <v>6616</v>
      </c>
      <c r="M30" s="80">
        <f>'[4]Maamba Coal'!L11</f>
        <v>8166</v>
      </c>
      <c r="N30" s="80">
        <f>'[4]Maamba Coal'!M11</f>
        <v>8974</v>
      </c>
      <c r="O30" s="80">
        <f>'[4]Maamba Coal'!N11</f>
        <v>82999</v>
      </c>
    </row>
    <row r="31" spans="1:15" x14ac:dyDescent="0.25">
      <c r="A31" s="79" t="s">
        <v>82</v>
      </c>
      <c r="B31" s="79" t="s">
        <v>29</v>
      </c>
      <c r="C31" s="80">
        <f>'[4]Collum Coal'!B21</f>
        <v>18656.95</v>
      </c>
      <c r="D31" s="80">
        <f>'[4]Collum Coal'!C21</f>
        <v>18090.400000000001</v>
      </c>
      <c r="E31" s="80">
        <f>'[4]Collum Coal'!D21</f>
        <v>30327</v>
      </c>
      <c r="F31" s="80">
        <f>'[4]Collum Coal'!E21</f>
        <v>29656.800000000003</v>
      </c>
      <c r="G31" s="80">
        <f>'[4]Collum Coal'!F21</f>
        <v>28183.200000000001</v>
      </c>
      <c r="H31" s="80">
        <f>'[4]Collum Coal'!G21</f>
        <v>26949</v>
      </c>
      <c r="I31" s="80">
        <f>'[4]Collum Coal'!H21</f>
        <v>25165.199999999997</v>
      </c>
      <c r="J31" s="80">
        <f>'[4]Collum Coal'!I21</f>
        <v>28027.8</v>
      </c>
      <c r="K31" s="80">
        <f>'[4]Collum Coal'!J21</f>
        <v>25321.8</v>
      </c>
      <c r="L31" s="80">
        <f>'[4]Collum Coal'!K21</f>
        <v>34116.6</v>
      </c>
      <c r="M31" s="80">
        <f>'[4]Collum Coal'!L21</f>
        <v>23351.4</v>
      </c>
      <c r="N31" s="80">
        <f>'[4]Collum Coal'!M21</f>
        <v>17386.2</v>
      </c>
      <c r="O31" s="80">
        <f>'[4]Collum Coal'!N21</f>
        <v>305232.34999999998</v>
      </c>
    </row>
    <row r="32" spans="1:15" x14ac:dyDescent="0.25">
      <c r="B32" s="77" t="s">
        <v>83</v>
      </c>
      <c r="C32" s="81">
        <f>C30+C31</f>
        <v>32201.95</v>
      </c>
      <c r="D32" s="81">
        <f t="shared" ref="D32:O32" si="2">D30+D31</f>
        <v>27988.400000000001</v>
      </c>
      <c r="E32" s="81">
        <f t="shared" si="2"/>
        <v>33761</v>
      </c>
      <c r="F32" s="81">
        <f t="shared" si="2"/>
        <v>32934.800000000003</v>
      </c>
      <c r="G32" s="81">
        <f t="shared" si="2"/>
        <v>31743.200000000001</v>
      </c>
      <c r="H32" s="81">
        <f t="shared" si="2"/>
        <v>32166</v>
      </c>
      <c r="I32" s="81">
        <f t="shared" si="2"/>
        <v>30469.199999999997</v>
      </c>
      <c r="J32" s="81">
        <f t="shared" si="2"/>
        <v>34179.800000000003</v>
      </c>
      <c r="K32" s="81">
        <f t="shared" si="2"/>
        <v>31482.799999999999</v>
      </c>
      <c r="L32" s="81">
        <f t="shared" si="2"/>
        <v>40732.6</v>
      </c>
      <c r="M32" s="81">
        <f t="shared" si="2"/>
        <v>31517.4</v>
      </c>
      <c r="N32" s="81">
        <f t="shared" si="2"/>
        <v>26360.2</v>
      </c>
      <c r="O32" s="81">
        <f t="shared" si="2"/>
        <v>388231.35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workbookViewId="0">
      <selection activeCell="A19" sqref="A19"/>
    </sheetView>
  </sheetViews>
  <sheetFormatPr defaultRowHeight="14.25" x14ac:dyDescent="0.2"/>
  <cols>
    <col min="1" max="1" width="52.85546875" style="2" customWidth="1"/>
    <col min="2" max="14" width="22.5703125" style="2" customWidth="1"/>
    <col min="15" max="15" width="16" style="2" customWidth="1"/>
    <col min="16" max="16" width="11.5703125" style="2" customWidth="1"/>
    <col min="17" max="17" width="11.7109375" style="2" bestFit="1" customWidth="1"/>
    <col min="18" max="19" width="9.140625" style="2"/>
    <col min="20" max="21" width="11.7109375" style="2" bestFit="1" customWidth="1"/>
    <col min="22" max="255" width="9.140625" style="2"/>
    <col min="256" max="256" width="52.85546875" style="2" customWidth="1"/>
    <col min="257" max="257" width="54.140625" style="2" customWidth="1"/>
    <col min="258" max="258" width="14.28515625" style="2" bestFit="1" customWidth="1"/>
    <col min="259" max="267" width="11.7109375" style="2" bestFit="1" customWidth="1"/>
    <col min="268" max="268" width="11.42578125" style="2" customWidth="1"/>
    <col min="269" max="269" width="11.7109375" style="2" bestFit="1" customWidth="1"/>
    <col min="270" max="270" width="12.7109375" style="2" customWidth="1"/>
    <col min="271" max="271" width="16" style="2" customWidth="1"/>
    <col min="272" max="272" width="11.5703125" style="2" customWidth="1"/>
    <col min="273" max="273" width="11.7109375" style="2" bestFit="1" customWidth="1"/>
    <col min="274" max="275" width="9.140625" style="2"/>
    <col min="276" max="277" width="11.7109375" style="2" bestFit="1" customWidth="1"/>
    <col min="278" max="511" width="9.140625" style="2"/>
    <col min="512" max="512" width="52.85546875" style="2" customWidth="1"/>
    <col min="513" max="513" width="54.140625" style="2" customWidth="1"/>
    <col min="514" max="514" width="14.28515625" style="2" bestFit="1" customWidth="1"/>
    <col min="515" max="523" width="11.7109375" style="2" bestFit="1" customWidth="1"/>
    <col min="524" max="524" width="11.42578125" style="2" customWidth="1"/>
    <col min="525" max="525" width="11.7109375" style="2" bestFit="1" customWidth="1"/>
    <col min="526" max="526" width="12.7109375" style="2" customWidth="1"/>
    <col min="527" max="527" width="16" style="2" customWidth="1"/>
    <col min="528" max="528" width="11.5703125" style="2" customWidth="1"/>
    <col min="529" max="529" width="11.7109375" style="2" bestFit="1" customWidth="1"/>
    <col min="530" max="531" width="9.140625" style="2"/>
    <col min="532" max="533" width="11.7109375" style="2" bestFit="1" customWidth="1"/>
    <col min="534" max="767" width="9.140625" style="2"/>
    <col min="768" max="768" width="52.85546875" style="2" customWidth="1"/>
    <col min="769" max="769" width="54.140625" style="2" customWidth="1"/>
    <col min="770" max="770" width="14.28515625" style="2" bestFit="1" customWidth="1"/>
    <col min="771" max="779" width="11.7109375" style="2" bestFit="1" customWidth="1"/>
    <col min="780" max="780" width="11.42578125" style="2" customWidth="1"/>
    <col min="781" max="781" width="11.7109375" style="2" bestFit="1" customWidth="1"/>
    <col min="782" max="782" width="12.7109375" style="2" customWidth="1"/>
    <col min="783" max="783" width="16" style="2" customWidth="1"/>
    <col min="784" max="784" width="11.5703125" style="2" customWidth="1"/>
    <col min="785" max="785" width="11.7109375" style="2" bestFit="1" customWidth="1"/>
    <col min="786" max="787" width="9.140625" style="2"/>
    <col min="788" max="789" width="11.7109375" style="2" bestFit="1" customWidth="1"/>
    <col min="790" max="1023" width="9.140625" style="2"/>
    <col min="1024" max="1024" width="52.85546875" style="2" customWidth="1"/>
    <col min="1025" max="1025" width="54.140625" style="2" customWidth="1"/>
    <col min="1026" max="1026" width="14.28515625" style="2" bestFit="1" customWidth="1"/>
    <col min="1027" max="1035" width="11.7109375" style="2" bestFit="1" customWidth="1"/>
    <col min="1036" max="1036" width="11.42578125" style="2" customWidth="1"/>
    <col min="1037" max="1037" width="11.7109375" style="2" bestFit="1" customWidth="1"/>
    <col min="1038" max="1038" width="12.7109375" style="2" customWidth="1"/>
    <col min="1039" max="1039" width="16" style="2" customWidth="1"/>
    <col min="1040" max="1040" width="11.5703125" style="2" customWidth="1"/>
    <col min="1041" max="1041" width="11.7109375" style="2" bestFit="1" customWidth="1"/>
    <col min="1042" max="1043" width="9.140625" style="2"/>
    <col min="1044" max="1045" width="11.7109375" style="2" bestFit="1" customWidth="1"/>
    <col min="1046" max="1279" width="9.140625" style="2"/>
    <col min="1280" max="1280" width="52.85546875" style="2" customWidth="1"/>
    <col min="1281" max="1281" width="54.140625" style="2" customWidth="1"/>
    <col min="1282" max="1282" width="14.28515625" style="2" bestFit="1" customWidth="1"/>
    <col min="1283" max="1291" width="11.7109375" style="2" bestFit="1" customWidth="1"/>
    <col min="1292" max="1292" width="11.42578125" style="2" customWidth="1"/>
    <col min="1293" max="1293" width="11.7109375" style="2" bestFit="1" customWidth="1"/>
    <col min="1294" max="1294" width="12.7109375" style="2" customWidth="1"/>
    <col min="1295" max="1295" width="16" style="2" customWidth="1"/>
    <col min="1296" max="1296" width="11.5703125" style="2" customWidth="1"/>
    <col min="1297" max="1297" width="11.7109375" style="2" bestFit="1" customWidth="1"/>
    <col min="1298" max="1299" width="9.140625" style="2"/>
    <col min="1300" max="1301" width="11.7109375" style="2" bestFit="1" customWidth="1"/>
    <col min="1302" max="1535" width="9.140625" style="2"/>
    <col min="1536" max="1536" width="52.85546875" style="2" customWidth="1"/>
    <col min="1537" max="1537" width="54.140625" style="2" customWidth="1"/>
    <col min="1538" max="1538" width="14.28515625" style="2" bestFit="1" customWidth="1"/>
    <col min="1539" max="1547" width="11.7109375" style="2" bestFit="1" customWidth="1"/>
    <col min="1548" max="1548" width="11.42578125" style="2" customWidth="1"/>
    <col min="1549" max="1549" width="11.7109375" style="2" bestFit="1" customWidth="1"/>
    <col min="1550" max="1550" width="12.7109375" style="2" customWidth="1"/>
    <col min="1551" max="1551" width="16" style="2" customWidth="1"/>
    <col min="1552" max="1552" width="11.5703125" style="2" customWidth="1"/>
    <col min="1553" max="1553" width="11.7109375" style="2" bestFit="1" customWidth="1"/>
    <col min="1554" max="1555" width="9.140625" style="2"/>
    <col min="1556" max="1557" width="11.7109375" style="2" bestFit="1" customWidth="1"/>
    <col min="1558" max="1791" width="9.140625" style="2"/>
    <col min="1792" max="1792" width="52.85546875" style="2" customWidth="1"/>
    <col min="1793" max="1793" width="54.140625" style="2" customWidth="1"/>
    <col min="1794" max="1794" width="14.28515625" style="2" bestFit="1" customWidth="1"/>
    <col min="1795" max="1803" width="11.7109375" style="2" bestFit="1" customWidth="1"/>
    <col min="1804" max="1804" width="11.42578125" style="2" customWidth="1"/>
    <col min="1805" max="1805" width="11.7109375" style="2" bestFit="1" customWidth="1"/>
    <col min="1806" max="1806" width="12.7109375" style="2" customWidth="1"/>
    <col min="1807" max="1807" width="16" style="2" customWidth="1"/>
    <col min="1808" max="1808" width="11.5703125" style="2" customWidth="1"/>
    <col min="1809" max="1809" width="11.7109375" style="2" bestFit="1" customWidth="1"/>
    <col min="1810" max="1811" width="9.140625" style="2"/>
    <col min="1812" max="1813" width="11.7109375" style="2" bestFit="1" customWidth="1"/>
    <col min="1814" max="2047" width="9.140625" style="2"/>
    <col min="2048" max="2048" width="52.85546875" style="2" customWidth="1"/>
    <col min="2049" max="2049" width="54.140625" style="2" customWidth="1"/>
    <col min="2050" max="2050" width="14.28515625" style="2" bestFit="1" customWidth="1"/>
    <col min="2051" max="2059" width="11.7109375" style="2" bestFit="1" customWidth="1"/>
    <col min="2060" max="2060" width="11.42578125" style="2" customWidth="1"/>
    <col min="2061" max="2061" width="11.7109375" style="2" bestFit="1" customWidth="1"/>
    <col min="2062" max="2062" width="12.7109375" style="2" customWidth="1"/>
    <col min="2063" max="2063" width="16" style="2" customWidth="1"/>
    <col min="2064" max="2064" width="11.5703125" style="2" customWidth="1"/>
    <col min="2065" max="2065" width="11.7109375" style="2" bestFit="1" customWidth="1"/>
    <col min="2066" max="2067" width="9.140625" style="2"/>
    <col min="2068" max="2069" width="11.7109375" style="2" bestFit="1" customWidth="1"/>
    <col min="2070" max="2303" width="9.140625" style="2"/>
    <col min="2304" max="2304" width="52.85546875" style="2" customWidth="1"/>
    <col min="2305" max="2305" width="54.140625" style="2" customWidth="1"/>
    <col min="2306" max="2306" width="14.28515625" style="2" bestFit="1" customWidth="1"/>
    <col min="2307" max="2315" width="11.7109375" style="2" bestFit="1" customWidth="1"/>
    <col min="2316" max="2316" width="11.42578125" style="2" customWidth="1"/>
    <col min="2317" max="2317" width="11.7109375" style="2" bestFit="1" customWidth="1"/>
    <col min="2318" max="2318" width="12.7109375" style="2" customWidth="1"/>
    <col min="2319" max="2319" width="16" style="2" customWidth="1"/>
    <col min="2320" max="2320" width="11.5703125" style="2" customWidth="1"/>
    <col min="2321" max="2321" width="11.7109375" style="2" bestFit="1" customWidth="1"/>
    <col min="2322" max="2323" width="9.140625" style="2"/>
    <col min="2324" max="2325" width="11.7109375" style="2" bestFit="1" customWidth="1"/>
    <col min="2326" max="2559" width="9.140625" style="2"/>
    <col min="2560" max="2560" width="52.85546875" style="2" customWidth="1"/>
    <col min="2561" max="2561" width="54.140625" style="2" customWidth="1"/>
    <col min="2562" max="2562" width="14.28515625" style="2" bestFit="1" customWidth="1"/>
    <col min="2563" max="2571" width="11.7109375" style="2" bestFit="1" customWidth="1"/>
    <col min="2572" max="2572" width="11.42578125" style="2" customWidth="1"/>
    <col min="2573" max="2573" width="11.7109375" style="2" bestFit="1" customWidth="1"/>
    <col min="2574" max="2574" width="12.7109375" style="2" customWidth="1"/>
    <col min="2575" max="2575" width="16" style="2" customWidth="1"/>
    <col min="2576" max="2576" width="11.5703125" style="2" customWidth="1"/>
    <col min="2577" max="2577" width="11.7109375" style="2" bestFit="1" customWidth="1"/>
    <col min="2578" max="2579" width="9.140625" style="2"/>
    <col min="2580" max="2581" width="11.7109375" style="2" bestFit="1" customWidth="1"/>
    <col min="2582" max="2815" width="9.140625" style="2"/>
    <col min="2816" max="2816" width="52.85546875" style="2" customWidth="1"/>
    <col min="2817" max="2817" width="54.140625" style="2" customWidth="1"/>
    <col min="2818" max="2818" width="14.28515625" style="2" bestFit="1" customWidth="1"/>
    <col min="2819" max="2827" width="11.7109375" style="2" bestFit="1" customWidth="1"/>
    <col min="2828" max="2828" width="11.42578125" style="2" customWidth="1"/>
    <col min="2829" max="2829" width="11.7109375" style="2" bestFit="1" customWidth="1"/>
    <col min="2830" max="2830" width="12.7109375" style="2" customWidth="1"/>
    <col min="2831" max="2831" width="16" style="2" customWidth="1"/>
    <col min="2832" max="2832" width="11.5703125" style="2" customWidth="1"/>
    <col min="2833" max="2833" width="11.7109375" style="2" bestFit="1" customWidth="1"/>
    <col min="2834" max="2835" width="9.140625" style="2"/>
    <col min="2836" max="2837" width="11.7109375" style="2" bestFit="1" customWidth="1"/>
    <col min="2838" max="3071" width="9.140625" style="2"/>
    <col min="3072" max="3072" width="52.85546875" style="2" customWidth="1"/>
    <col min="3073" max="3073" width="54.140625" style="2" customWidth="1"/>
    <col min="3074" max="3074" width="14.28515625" style="2" bestFit="1" customWidth="1"/>
    <col min="3075" max="3083" width="11.7109375" style="2" bestFit="1" customWidth="1"/>
    <col min="3084" max="3084" width="11.42578125" style="2" customWidth="1"/>
    <col min="3085" max="3085" width="11.7109375" style="2" bestFit="1" customWidth="1"/>
    <col min="3086" max="3086" width="12.7109375" style="2" customWidth="1"/>
    <col min="3087" max="3087" width="16" style="2" customWidth="1"/>
    <col min="3088" max="3088" width="11.5703125" style="2" customWidth="1"/>
    <col min="3089" max="3089" width="11.7109375" style="2" bestFit="1" customWidth="1"/>
    <col min="3090" max="3091" width="9.140625" style="2"/>
    <col min="3092" max="3093" width="11.7109375" style="2" bestFit="1" customWidth="1"/>
    <col min="3094" max="3327" width="9.140625" style="2"/>
    <col min="3328" max="3328" width="52.85546875" style="2" customWidth="1"/>
    <col min="3329" max="3329" width="54.140625" style="2" customWidth="1"/>
    <col min="3330" max="3330" width="14.28515625" style="2" bestFit="1" customWidth="1"/>
    <col min="3331" max="3339" width="11.7109375" style="2" bestFit="1" customWidth="1"/>
    <col min="3340" max="3340" width="11.42578125" style="2" customWidth="1"/>
    <col min="3341" max="3341" width="11.7109375" style="2" bestFit="1" customWidth="1"/>
    <col min="3342" max="3342" width="12.7109375" style="2" customWidth="1"/>
    <col min="3343" max="3343" width="16" style="2" customWidth="1"/>
    <col min="3344" max="3344" width="11.5703125" style="2" customWidth="1"/>
    <col min="3345" max="3345" width="11.7109375" style="2" bestFit="1" customWidth="1"/>
    <col min="3346" max="3347" width="9.140625" style="2"/>
    <col min="3348" max="3349" width="11.7109375" style="2" bestFit="1" customWidth="1"/>
    <col min="3350" max="3583" width="9.140625" style="2"/>
    <col min="3584" max="3584" width="52.85546875" style="2" customWidth="1"/>
    <col min="3585" max="3585" width="54.140625" style="2" customWidth="1"/>
    <col min="3586" max="3586" width="14.28515625" style="2" bestFit="1" customWidth="1"/>
    <col min="3587" max="3595" width="11.7109375" style="2" bestFit="1" customWidth="1"/>
    <col min="3596" max="3596" width="11.42578125" style="2" customWidth="1"/>
    <col min="3597" max="3597" width="11.7109375" style="2" bestFit="1" customWidth="1"/>
    <col min="3598" max="3598" width="12.7109375" style="2" customWidth="1"/>
    <col min="3599" max="3599" width="16" style="2" customWidth="1"/>
    <col min="3600" max="3600" width="11.5703125" style="2" customWidth="1"/>
    <col min="3601" max="3601" width="11.7109375" style="2" bestFit="1" customWidth="1"/>
    <col min="3602" max="3603" width="9.140625" style="2"/>
    <col min="3604" max="3605" width="11.7109375" style="2" bestFit="1" customWidth="1"/>
    <col min="3606" max="3839" width="9.140625" style="2"/>
    <col min="3840" max="3840" width="52.85546875" style="2" customWidth="1"/>
    <col min="3841" max="3841" width="54.140625" style="2" customWidth="1"/>
    <col min="3842" max="3842" width="14.28515625" style="2" bestFit="1" customWidth="1"/>
    <col min="3843" max="3851" width="11.7109375" style="2" bestFit="1" customWidth="1"/>
    <col min="3852" max="3852" width="11.42578125" style="2" customWidth="1"/>
    <col min="3853" max="3853" width="11.7109375" style="2" bestFit="1" customWidth="1"/>
    <col min="3854" max="3854" width="12.7109375" style="2" customWidth="1"/>
    <col min="3855" max="3855" width="16" style="2" customWidth="1"/>
    <col min="3856" max="3856" width="11.5703125" style="2" customWidth="1"/>
    <col min="3857" max="3857" width="11.7109375" style="2" bestFit="1" customWidth="1"/>
    <col min="3858" max="3859" width="9.140625" style="2"/>
    <col min="3860" max="3861" width="11.7109375" style="2" bestFit="1" customWidth="1"/>
    <col min="3862" max="4095" width="9.140625" style="2"/>
    <col min="4096" max="4096" width="52.85546875" style="2" customWidth="1"/>
    <col min="4097" max="4097" width="54.140625" style="2" customWidth="1"/>
    <col min="4098" max="4098" width="14.28515625" style="2" bestFit="1" customWidth="1"/>
    <col min="4099" max="4107" width="11.7109375" style="2" bestFit="1" customWidth="1"/>
    <col min="4108" max="4108" width="11.42578125" style="2" customWidth="1"/>
    <col min="4109" max="4109" width="11.7109375" style="2" bestFit="1" customWidth="1"/>
    <col min="4110" max="4110" width="12.7109375" style="2" customWidth="1"/>
    <col min="4111" max="4111" width="16" style="2" customWidth="1"/>
    <col min="4112" max="4112" width="11.5703125" style="2" customWidth="1"/>
    <col min="4113" max="4113" width="11.7109375" style="2" bestFit="1" customWidth="1"/>
    <col min="4114" max="4115" width="9.140625" style="2"/>
    <col min="4116" max="4117" width="11.7109375" style="2" bestFit="1" customWidth="1"/>
    <col min="4118" max="4351" width="9.140625" style="2"/>
    <col min="4352" max="4352" width="52.85546875" style="2" customWidth="1"/>
    <col min="4353" max="4353" width="54.140625" style="2" customWidth="1"/>
    <col min="4354" max="4354" width="14.28515625" style="2" bestFit="1" customWidth="1"/>
    <col min="4355" max="4363" width="11.7109375" style="2" bestFit="1" customWidth="1"/>
    <col min="4364" max="4364" width="11.42578125" style="2" customWidth="1"/>
    <col min="4365" max="4365" width="11.7109375" style="2" bestFit="1" customWidth="1"/>
    <col min="4366" max="4366" width="12.7109375" style="2" customWidth="1"/>
    <col min="4367" max="4367" width="16" style="2" customWidth="1"/>
    <col min="4368" max="4368" width="11.5703125" style="2" customWidth="1"/>
    <col min="4369" max="4369" width="11.7109375" style="2" bestFit="1" customWidth="1"/>
    <col min="4370" max="4371" width="9.140625" style="2"/>
    <col min="4372" max="4373" width="11.7109375" style="2" bestFit="1" customWidth="1"/>
    <col min="4374" max="4607" width="9.140625" style="2"/>
    <col min="4608" max="4608" width="52.85546875" style="2" customWidth="1"/>
    <col min="4609" max="4609" width="54.140625" style="2" customWidth="1"/>
    <col min="4610" max="4610" width="14.28515625" style="2" bestFit="1" customWidth="1"/>
    <col min="4611" max="4619" width="11.7109375" style="2" bestFit="1" customWidth="1"/>
    <col min="4620" max="4620" width="11.42578125" style="2" customWidth="1"/>
    <col min="4621" max="4621" width="11.7109375" style="2" bestFit="1" customWidth="1"/>
    <col min="4622" max="4622" width="12.7109375" style="2" customWidth="1"/>
    <col min="4623" max="4623" width="16" style="2" customWidth="1"/>
    <col min="4624" max="4624" width="11.5703125" style="2" customWidth="1"/>
    <col min="4625" max="4625" width="11.7109375" style="2" bestFit="1" customWidth="1"/>
    <col min="4626" max="4627" width="9.140625" style="2"/>
    <col min="4628" max="4629" width="11.7109375" style="2" bestFit="1" customWidth="1"/>
    <col min="4630" max="4863" width="9.140625" style="2"/>
    <col min="4864" max="4864" width="52.85546875" style="2" customWidth="1"/>
    <col min="4865" max="4865" width="54.140625" style="2" customWidth="1"/>
    <col min="4866" max="4866" width="14.28515625" style="2" bestFit="1" customWidth="1"/>
    <col min="4867" max="4875" width="11.7109375" style="2" bestFit="1" customWidth="1"/>
    <col min="4876" max="4876" width="11.42578125" style="2" customWidth="1"/>
    <col min="4877" max="4877" width="11.7109375" style="2" bestFit="1" customWidth="1"/>
    <col min="4878" max="4878" width="12.7109375" style="2" customWidth="1"/>
    <col min="4879" max="4879" width="16" style="2" customWidth="1"/>
    <col min="4880" max="4880" width="11.5703125" style="2" customWidth="1"/>
    <col min="4881" max="4881" width="11.7109375" style="2" bestFit="1" customWidth="1"/>
    <col min="4882" max="4883" width="9.140625" style="2"/>
    <col min="4884" max="4885" width="11.7109375" style="2" bestFit="1" customWidth="1"/>
    <col min="4886" max="5119" width="9.140625" style="2"/>
    <col min="5120" max="5120" width="52.85546875" style="2" customWidth="1"/>
    <col min="5121" max="5121" width="54.140625" style="2" customWidth="1"/>
    <col min="5122" max="5122" width="14.28515625" style="2" bestFit="1" customWidth="1"/>
    <col min="5123" max="5131" width="11.7109375" style="2" bestFit="1" customWidth="1"/>
    <col min="5132" max="5132" width="11.42578125" style="2" customWidth="1"/>
    <col min="5133" max="5133" width="11.7109375" style="2" bestFit="1" customWidth="1"/>
    <col min="5134" max="5134" width="12.7109375" style="2" customWidth="1"/>
    <col min="5135" max="5135" width="16" style="2" customWidth="1"/>
    <col min="5136" max="5136" width="11.5703125" style="2" customWidth="1"/>
    <col min="5137" max="5137" width="11.7109375" style="2" bestFit="1" customWidth="1"/>
    <col min="5138" max="5139" width="9.140625" style="2"/>
    <col min="5140" max="5141" width="11.7109375" style="2" bestFit="1" customWidth="1"/>
    <col min="5142" max="5375" width="9.140625" style="2"/>
    <col min="5376" max="5376" width="52.85546875" style="2" customWidth="1"/>
    <col min="5377" max="5377" width="54.140625" style="2" customWidth="1"/>
    <col min="5378" max="5378" width="14.28515625" style="2" bestFit="1" customWidth="1"/>
    <col min="5379" max="5387" width="11.7109375" style="2" bestFit="1" customWidth="1"/>
    <col min="5388" max="5388" width="11.42578125" style="2" customWidth="1"/>
    <col min="5389" max="5389" width="11.7109375" style="2" bestFit="1" customWidth="1"/>
    <col min="5390" max="5390" width="12.7109375" style="2" customWidth="1"/>
    <col min="5391" max="5391" width="16" style="2" customWidth="1"/>
    <col min="5392" max="5392" width="11.5703125" style="2" customWidth="1"/>
    <col min="5393" max="5393" width="11.7109375" style="2" bestFit="1" customWidth="1"/>
    <col min="5394" max="5395" width="9.140625" style="2"/>
    <col min="5396" max="5397" width="11.7109375" style="2" bestFit="1" customWidth="1"/>
    <col min="5398" max="5631" width="9.140625" style="2"/>
    <col min="5632" max="5632" width="52.85546875" style="2" customWidth="1"/>
    <col min="5633" max="5633" width="54.140625" style="2" customWidth="1"/>
    <col min="5634" max="5634" width="14.28515625" style="2" bestFit="1" customWidth="1"/>
    <col min="5635" max="5643" width="11.7109375" style="2" bestFit="1" customWidth="1"/>
    <col min="5644" max="5644" width="11.42578125" style="2" customWidth="1"/>
    <col min="5645" max="5645" width="11.7109375" style="2" bestFit="1" customWidth="1"/>
    <col min="5646" max="5646" width="12.7109375" style="2" customWidth="1"/>
    <col min="5647" max="5647" width="16" style="2" customWidth="1"/>
    <col min="5648" max="5648" width="11.5703125" style="2" customWidth="1"/>
    <col min="5649" max="5649" width="11.7109375" style="2" bestFit="1" customWidth="1"/>
    <col min="5650" max="5651" width="9.140625" style="2"/>
    <col min="5652" max="5653" width="11.7109375" style="2" bestFit="1" customWidth="1"/>
    <col min="5654" max="5887" width="9.140625" style="2"/>
    <col min="5888" max="5888" width="52.85546875" style="2" customWidth="1"/>
    <col min="5889" max="5889" width="54.140625" style="2" customWidth="1"/>
    <col min="5890" max="5890" width="14.28515625" style="2" bestFit="1" customWidth="1"/>
    <col min="5891" max="5899" width="11.7109375" style="2" bestFit="1" customWidth="1"/>
    <col min="5900" max="5900" width="11.42578125" style="2" customWidth="1"/>
    <col min="5901" max="5901" width="11.7109375" style="2" bestFit="1" customWidth="1"/>
    <col min="5902" max="5902" width="12.7109375" style="2" customWidth="1"/>
    <col min="5903" max="5903" width="16" style="2" customWidth="1"/>
    <col min="5904" max="5904" width="11.5703125" style="2" customWidth="1"/>
    <col min="5905" max="5905" width="11.7109375" style="2" bestFit="1" customWidth="1"/>
    <col min="5906" max="5907" width="9.140625" style="2"/>
    <col min="5908" max="5909" width="11.7109375" style="2" bestFit="1" customWidth="1"/>
    <col min="5910" max="6143" width="9.140625" style="2"/>
    <col min="6144" max="6144" width="52.85546875" style="2" customWidth="1"/>
    <col min="6145" max="6145" width="54.140625" style="2" customWidth="1"/>
    <col min="6146" max="6146" width="14.28515625" style="2" bestFit="1" customWidth="1"/>
    <col min="6147" max="6155" width="11.7109375" style="2" bestFit="1" customWidth="1"/>
    <col min="6156" max="6156" width="11.42578125" style="2" customWidth="1"/>
    <col min="6157" max="6157" width="11.7109375" style="2" bestFit="1" customWidth="1"/>
    <col min="6158" max="6158" width="12.7109375" style="2" customWidth="1"/>
    <col min="6159" max="6159" width="16" style="2" customWidth="1"/>
    <col min="6160" max="6160" width="11.5703125" style="2" customWidth="1"/>
    <col min="6161" max="6161" width="11.7109375" style="2" bestFit="1" customWidth="1"/>
    <col min="6162" max="6163" width="9.140625" style="2"/>
    <col min="6164" max="6165" width="11.7109375" style="2" bestFit="1" customWidth="1"/>
    <col min="6166" max="6399" width="9.140625" style="2"/>
    <col min="6400" max="6400" width="52.85546875" style="2" customWidth="1"/>
    <col min="6401" max="6401" width="54.140625" style="2" customWidth="1"/>
    <col min="6402" max="6402" width="14.28515625" style="2" bestFit="1" customWidth="1"/>
    <col min="6403" max="6411" width="11.7109375" style="2" bestFit="1" customWidth="1"/>
    <col min="6412" max="6412" width="11.42578125" style="2" customWidth="1"/>
    <col min="6413" max="6413" width="11.7109375" style="2" bestFit="1" customWidth="1"/>
    <col min="6414" max="6414" width="12.7109375" style="2" customWidth="1"/>
    <col min="6415" max="6415" width="16" style="2" customWidth="1"/>
    <col min="6416" max="6416" width="11.5703125" style="2" customWidth="1"/>
    <col min="6417" max="6417" width="11.7109375" style="2" bestFit="1" customWidth="1"/>
    <col min="6418" max="6419" width="9.140625" style="2"/>
    <col min="6420" max="6421" width="11.7109375" style="2" bestFit="1" customWidth="1"/>
    <col min="6422" max="6655" width="9.140625" style="2"/>
    <col min="6656" max="6656" width="52.85546875" style="2" customWidth="1"/>
    <col min="6657" max="6657" width="54.140625" style="2" customWidth="1"/>
    <col min="6658" max="6658" width="14.28515625" style="2" bestFit="1" customWidth="1"/>
    <col min="6659" max="6667" width="11.7109375" style="2" bestFit="1" customWidth="1"/>
    <col min="6668" max="6668" width="11.42578125" style="2" customWidth="1"/>
    <col min="6669" max="6669" width="11.7109375" style="2" bestFit="1" customWidth="1"/>
    <col min="6670" max="6670" width="12.7109375" style="2" customWidth="1"/>
    <col min="6671" max="6671" width="16" style="2" customWidth="1"/>
    <col min="6672" max="6672" width="11.5703125" style="2" customWidth="1"/>
    <col min="6673" max="6673" width="11.7109375" style="2" bestFit="1" customWidth="1"/>
    <col min="6674" max="6675" width="9.140625" style="2"/>
    <col min="6676" max="6677" width="11.7109375" style="2" bestFit="1" customWidth="1"/>
    <col min="6678" max="6911" width="9.140625" style="2"/>
    <col min="6912" max="6912" width="52.85546875" style="2" customWidth="1"/>
    <col min="6913" max="6913" width="54.140625" style="2" customWidth="1"/>
    <col min="6914" max="6914" width="14.28515625" style="2" bestFit="1" customWidth="1"/>
    <col min="6915" max="6923" width="11.7109375" style="2" bestFit="1" customWidth="1"/>
    <col min="6924" max="6924" width="11.42578125" style="2" customWidth="1"/>
    <col min="6925" max="6925" width="11.7109375" style="2" bestFit="1" customWidth="1"/>
    <col min="6926" max="6926" width="12.7109375" style="2" customWidth="1"/>
    <col min="6927" max="6927" width="16" style="2" customWidth="1"/>
    <col min="6928" max="6928" width="11.5703125" style="2" customWidth="1"/>
    <col min="6929" max="6929" width="11.7109375" style="2" bestFit="1" customWidth="1"/>
    <col min="6930" max="6931" width="9.140625" style="2"/>
    <col min="6932" max="6933" width="11.7109375" style="2" bestFit="1" customWidth="1"/>
    <col min="6934" max="7167" width="9.140625" style="2"/>
    <col min="7168" max="7168" width="52.85546875" style="2" customWidth="1"/>
    <col min="7169" max="7169" width="54.140625" style="2" customWidth="1"/>
    <col min="7170" max="7170" width="14.28515625" style="2" bestFit="1" customWidth="1"/>
    <col min="7171" max="7179" width="11.7109375" style="2" bestFit="1" customWidth="1"/>
    <col min="7180" max="7180" width="11.42578125" style="2" customWidth="1"/>
    <col min="7181" max="7181" width="11.7109375" style="2" bestFit="1" customWidth="1"/>
    <col min="7182" max="7182" width="12.7109375" style="2" customWidth="1"/>
    <col min="7183" max="7183" width="16" style="2" customWidth="1"/>
    <col min="7184" max="7184" width="11.5703125" style="2" customWidth="1"/>
    <col min="7185" max="7185" width="11.7109375" style="2" bestFit="1" customWidth="1"/>
    <col min="7186" max="7187" width="9.140625" style="2"/>
    <col min="7188" max="7189" width="11.7109375" style="2" bestFit="1" customWidth="1"/>
    <col min="7190" max="7423" width="9.140625" style="2"/>
    <col min="7424" max="7424" width="52.85546875" style="2" customWidth="1"/>
    <col min="7425" max="7425" width="54.140625" style="2" customWidth="1"/>
    <col min="7426" max="7426" width="14.28515625" style="2" bestFit="1" customWidth="1"/>
    <col min="7427" max="7435" width="11.7109375" style="2" bestFit="1" customWidth="1"/>
    <col min="7436" max="7436" width="11.42578125" style="2" customWidth="1"/>
    <col min="7437" max="7437" width="11.7109375" style="2" bestFit="1" customWidth="1"/>
    <col min="7438" max="7438" width="12.7109375" style="2" customWidth="1"/>
    <col min="7439" max="7439" width="16" style="2" customWidth="1"/>
    <col min="7440" max="7440" width="11.5703125" style="2" customWidth="1"/>
    <col min="7441" max="7441" width="11.7109375" style="2" bestFit="1" customWidth="1"/>
    <col min="7442" max="7443" width="9.140625" style="2"/>
    <col min="7444" max="7445" width="11.7109375" style="2" bestFit="1" customWidth="1"/>
    <col min="7446" max="7679" width="9.140625" style="2"/>
    <col min="7680" max="7680" width="52.85546875" style="2" customWidth="1"/>
    <col min="7681" max="7681" width="54.140625" style="2" customWidth="1"/>
    <col min="7682" max="7682" width="14.28515625" style="2" bestFit="1" customWidth="1"/>
    <col min="7683" max="7691" width="11.7109375" style="2" bestFit="1" customWidth="1"/>
    <col min="7692" max="7692" width="11.42578125" style="2" customWidth="1"/>
    <col min="7693" max="7693" width="11.7109375" style="2" bestFit="1" customWidth="1"/>
    <col min="7694" max="7694" width="12.7109375" style="2" customWidth="1"/>
    <col min="7695" max="7695" width="16" style="2" customWidth="1"/>
    <col min="7696" max="7696" width="11.5703125" style="2" customWidth="1"/>
    <col min="7697" max="7697" width="11.7109375" style="2" bestFit="1" customWidth="1"/>
    <col min="7698" max="7699" width="9.140625" style="2"/>
    <col min="7700" max="7701" width="11.7109375" style="2" bestFit="1" customWidth="1"/>
    <col min="7702" max="7935" width="9.140625" style="2"/>
    <col min="7936" max="7936" width="52.85546875" style="2" customWidth="1"/>
    <col min="7937" max="7937" width="54.140625" style="2" customWidth="1"/>
    <col min="7938" max="7938" width="14.28515625" style="2" bestFit="1" customWidth="1"/>
    <col min="7939" max="7947" width="11.7109375" style="2" bestFit="1" customWidth="1"/>
    <col min="7948" max="7948" width="11.42578125" style="2" customWidth="1"/>
    <col min="7949" max="7949" width="11.7109375" style="2" bestFit="1" customWidth="1"/>
    <col min="7950" max="7950" width="12.7109375" style="2" customWidth="1"/>
    <col min="7951" max="7951" width="16" style="2" customWidth="1"/>
    <col min="7952" max="7952" width="11.5703125" style="2" customWidth="1"/>
    <col min="7953" max="7953" width="11.7109375" style="2" bestFit="1" customWidth="1"/>
    <col min="7954" max="7955" width="9.140625" style="2"/>
    <col min="7956" max="7957" width="11.7109375" style="2" bestFit="1" customWidth="1"/>
    <col min="7958" max="8191" width="9.140625" style="2"/>
    <col min="8192" max="8192" width="52.85546875" style="2" customWidth="1"/>
    <col min="8193" max="8193" width="54.140625" style="2" customWidth="1"/>
    <col min="8194" max="8194" width="14.28515625" style="2" bestFit="1" customWidth="1"/>
    <col min="8195" max="8203" width="11.7109375" style="2" bestFit="1" customWidth="1"/>
    <col min="8204" max="8204" width="11.42578125" style="2" customWidth="1"/>
    <col min="8205" max="8205" width="11.7109375" style="2" bestFit="1" customWidth="1"/>
    <col min="8206" max="8206" width="12.7109375" style="2" customWidth="1"/>
    <col min="8207" max="8207" width="16" style="2" customWidth="1"/>
    <col min="8208" max="8208" width="11.5703125" style="2" customWidth="1"/>
    <col min="8209" max="8209" width="11.7109375" style="2" bestFit="1" customWidth="1"/>
    <col min="8210" max="8211" width="9.140625" style="2"/>
    <col min="8212" max="8213" width="11.7109375" style="2" bestFit="1" customWidth="1"/>
    <col min="8214" max="8447" width="9.140625" style="2"/>
    <col min="8448" max="8448" width="52.85546875" style="2" customWidth="1"/>
    <col min="8449" max="8449" width="54.140625" style="2" customWidth="1"/>
    <col min="8450" max="8450" width="14.28515625" style="2" bestFit="1" customWidth="1"/>
    <col min="8451" max="8459" width="11.7109375" style="2" bestFit="1" customWidth="1"/>
    <col min="8460" max="8460" width="11.42578125" style="2" customWidth="1"/>
    <col min="8461" max="8461" width="11.7109375" style="2" bestFit="1" customWidth="1"/>
    <col min="8462" max="8462" width="12.7109375" style="2" customWidth="1"/>
    <col min="8463" max="8463" width="16" style="2" customWidth="1"/>
    <col min="8464" max="8464" width="11.5703125" style="2" customWidth="1"/>
    <col min="8465" max="8465" width="11.7109375" style="2" bestFit="1" customWidth="1"/>
    <col min="8466" max="8467" width="9.140625" style="2"/>
    <col min="8468" max="8469" width="11.7109375" style="2" bestFit="1" customWidth="1"/>
    <col min="8470" max="8703" width="9.140625" style="2"/>
    <col min="8704" max="8704" width="52.85546875" style="2" customWidth="1"/>
    <col min="8705" max="8705" width="54.140625" style="2" customWidth="1"/>
    <col min="8706" max="8706" width="14.28515625" style="2" bestFit="1" customWidth="1"/>
    <col min="8707" max="8715" width="11.7109375" style="2" bestFit="1" customWidth="1"/>
    <col min="8716" max="8716" width="11.42578125" style="2" customWidth="1"/>
    <col min="8717" max="8717" width="11.7109375" style="2" bestFit="1" customWidth="1"/>
    <col min="8718" max="8718" width="12.7109375" style="2" customWidth="1"/>
    <col min="8719" max="8719" width="16" style="2" customWidth="1"/>
    <col min="8720" max="8720" width="11.5703125" style="2" customWidth="1"/>
    <col min="8721" max="8721" width="11.7109375" style="2" bestFit="1" customWidth="1"/>
    <col min="8722" max="8723" width="9.140625" style="2"/>
    <col min="8724" max="8725" width="11.7109375" style="2" bestFit="1" customWidth="1"/>
    <col min="8726" max="8959" width="9.140625" style="2"/>
    <col min="8960" max="8960" width="52.85546875" style="2" customWidth="1"/>
    <col min="8961" max="8961" width="54.140625" style="2" customWidth="1"/>
    <col min="8962" max="8962" width="14.28515625" style="2" bestFit="1" customWidth="1"/>
    <col min="8963" max="8971" width="11.7109375" style="2" bestFit="1" customWidth="1"/>
    <col min="8972" max="8972" width="11.42578125" style="2" customWidth="1"/>
    <col min="8973" max="8973" width="11.7109375" style="2" bestFit="1" customWidth="1"/>
    <col min="8974" max="8974" width="12.7109375" style="2" customWidth="1"/>
    <col min="8975" max="8975" width="16" style="2" customWidth="1"/>
    <col min="8976" max="8976" width="11.5703125" style="2" customWidth="1"/>
    <col min="8977" max="8977" width="11.7109375" style="2" bestFit="1" customWidth="1"/>
    <col min="8978" max="8979" width="9.140625" style="2"/>
    <col min="8980" max="8981" width="11.7109375" style="2" bestFit="1" customWidth="1"/>
    <col min="8982" max="9215" width="9.140625" style="2"/>
    <col min="9216" max="9216" width="52.85546875" style="2" customWidth="1"/>
    <col min="9217" max="9217" width="54.140625" style="2" customWidth="1"/>
    <col min="9218" max="9218" width="14.28515625" style="2" bestFit="1" customWidth="1"/>
    <col min="9219" max="9227" width="11.7109375" style="2" bestFit="1" customWidth="1"/>
    <col min="9228" max="9228" width="11.42578125" style="2" customWidth="1"/>
    <col min="9229" max="9229" width="11.7109375" style="2" bestFit="1" customWidth="1"/>
    <col min="9230" max="9230" width="12.7109375" style="2" customWidth="1"/>
    <col min="9231" max="9231" width="16" style="2" customWidth="1"/>
    <col min="9232" max="9232" width="11.5703125" style="2" customWidth="1"/>
    <col min="9233" max="9233" width="11.7109375" style="2" bestFit="1" customWidth="1"/>
    <col min="9234" max="9235" width="9.140625" style="2"/>
    <col min="9236" max="9237" width="11.7109375" style="2" bestFit="1" customWidth="1"/>
    <col min="9238" max="9471" width="9.140625" style="2"/>
    <col min="9472" max="9472" width="52.85546875" style="2" customWidth="1"/>
    <col min="9473" max="9473" width="54.140625" style="2" customWidth="1"/>
    <col min="9474" max="9474" width="14.28515625" style="2" bestFit="1" customWidth="1"/>
    <col min="9475" max="9483" width="11.7109375" style="2" bestFit="1" customWidth="1"/>
    <col min="9484" max="9484" width="11.42578125" style="2" customWidth="1"/>
    <col min="9485" max="9485" width="11.7109375" style="2" bestFit="1" customWidth="1"/>
    <col min="9486" max="9486" width="12.7109375" style="2" customWidth="1"/>
    <col min="9487" max="9487" width="16" style="2" customWidth="1"/>
    <col min="9488" max="9488" width="11.5703125" style="2" customWidth="1"/>
    <col min="9489" max="9489" width="11.7109375" style="2" bestFit="1" customWidth="1"/>
    <col min="9490" max="9491" width="9.140625" style="2"/>
    <col min="9492" max="9493" width="11.7109375" style="2" bestFit="1" customWidth="1"/>
    <col min="9494" max="9727" width="9.140625" style="2"/>
    <col min="9728" max="9728" width="52.85546875" style="2" customWidth="1"/>
    <col min="9729" max="9729" width="54.140625" style="2" customWidth="1"/>
    <col min="9730" max="9730" width="14.28515625" style="2" bestFit="1" customWidth="1"/>
    <col min="9731" max="9739" width="11.7109375" style="2" bestFit="1" customWidth="1"/>
    <col min="9740" max="9740" width="11.42578125" style="2" customWidth="1"/>
    <col min="9741" max="9741" width="11.7109375" style="2" bestFit="1" customWidth="1"/>
    <col min="9742" max="9742" width="12.7109375" style="2" customWidth="1"/>
    <col min="9743" max="9743" width="16" style="2" customWidth="1"/>
    <col min="9744" max="9744" width="11.5703125" style="2" customWidth="1"/>
    <col min="9745" max="9745" width="11.7109375" style="2" bestFit="1" customWidth="1"/>
    <col min="9746" max="9747" width="9.140625" style="2"/>
    <col min="9748" max="9749" width="11.7109375" style="2" bestFit="1" customWidth="1"/>
    <col min="9750" max="9983" width="9.140625" style="2"/>
    <col min="9984" max="9984" width="52.85546875" style="2" customWidth="1"/>
    <col min="9985" max="9985" width="54.140625" style="2" customWidth="1"/>
    <col min="9986" max="9986" width="14.28515625" style="2" bestFit="1" customWidth="1"/>
    <col min="9987" max="9995" width="11.7109375" style="2" bestFit="1" customWidth="1"/>
    <col min="9996" max="9996" width="11.42578125" style="2" customWidth="1"/>
    <col min="9997" max="9997" width="11.7109375" style="2" bestFit="1" customWidth="1"/>
    <col min="9998" max="9998" width="12.7109375" style="2" customWidth="1"/>
    <col min="9999" max="9999" width="16" style="2" customWidth="1"/>
    <col min="10000" max="10000" width="11.5703125" style="2" customWidth="1"/>
    <col min="10001" max="10001" width="11.7109375" style="2" bestFit="1" customWidth="1"/>
    <col min="10002" max="10003" width="9.140625" style="2"/>
    <col min="10004" max="10005" width="11.7109375" style="2" bestFit="1" customWidth="1"/>
    <col min="10006" max="10239" width="9.140625" style="2"/>
    <col min="10240" max="10240" width="52.85546875" style="2" customWidth="1"/>
    <col min="10241" max="10241" width="54.140625" style="2" customWidth="1"/>
    <col min="10242" max="10242" width="14.28515625" style="2" bestFit="1" customWidth="1"/>
    <col min="10243" max="10251" width="11.7109375" style="2" bestFit="1" customWidth="1"/>
    <col min="10252" max="10252" width="11.42578125" style="2" customWidth="1"/>
    <col min="10253" max="10253" width="11.7109375" style="2" bestFit="1" customWidth="1"/>
    <col min="10254" max="10254" width="12.7109375" style="2" customWidth="1"/>
    <col min="10255" max="10255" width="16" style="2" customWidth="1"/>
    <col min="10256" max="10256" width="11.5703125" style="2" customWidth="1"/>
    <col min="10257" max="10257" width="11.7109375" style="2" bestFit="1" customWidth="1"/>
    <col min="10258" max="10259" width="9.140625" style="2"/>
    <col min="10260" max="10261" width="11.7109375" style="2" bestFit="1" customWidth="1"/>
    <col min="10262" max="10495" width="9.140625" style="2"/>
    <col min="10496" max="10496" width="52.85546875" style="2" customWidth="1"/>
    <col min="10497" max="10497" width="54.140625" style="2" customWidth="1"/>
    <col min="10498" max="10498" width="14.28515625" style="2" bestFit="1" customWidth="1"/>
    <col min="10499" max="10507" width="11.7109375" style="2" bestFit="1" customWidth="1"/>
    <col min="10508" max="10508" width="11.42578125" style="2" customWidth="1"/>
    <col min="10509" max="10509" width="11.7109375" style="2" bestFit="1" customWidth="1"/>
    <col min="10510" max="10510" width="12.7109375" style="2" customWidth="1"/>
    <col min="10511" max="10511" width="16" style="2" customWidth="1"/>
    <col min="10512" max="10512" width="11.5703125" style="2" customWidth="1"/>
    <col min="10513" max="10513" width="11.7109375" style="2" bestFit="1" customWidth="1"/>
    <col min="10514" max="10515" width="9.140625" style="2"/>
    <col min="10516" max="10517" width="11.7109375" style="2" bestFit="1" customWidth="1"/>
    <col min="10518" max="10751" width="9.140625" style="2"/>
    <col min="10752" max="10752" width="52.85546875" style="2" customWidth="1"/>
    <col min="10753" max="10753" width="54.140625" style="2" customWidth="1"/>
    <col min="10754" max="10754" width="14.28515625" style="2" bestFit="1" customWidth="1"/>
    <col min="10755" max="10763" width="11.7109375" style="2" bestFit="1" customWidth="1"/>
    <col min="10764" max="10764" width="11.42578125" style="2" customWidth="1"/>
    <col min="10765" max="10765" width="11.7109375" style="2" bestFit="1" customWidth="1"/>
    <col min="10766" max="10766" width="12.7109375" style="2" customWidth="1"/>
    <col min="10767" max="10767" width="16" style="2" customWidth="1"/>
    <col min="10768" max="10768" width="11.5703125" style="2" customWidth="1"/>
    <col min="10769" max="10769" width="11.7109375" style="2" bestFit="1" customWidth="1"/>
    <col min="10770" max="10771" width="9.140625" style="2"/>
    <col min="10772" max="10773" width="11.7109375" style="2" bestFit="1" customWidth="1"/>
    <col min="10774" max="11007" width="9.140625" style="2"/>
    <col min="11008" max="11008" width="52.85546875" style="2" customWidth="1"/>
    <col min="11009" max="11009" width="54.140625" style="2" customWidth="1"/>
    <col min="11010" max="11010" width="14.28515625" style="2" bestFit="1" customWidth="1"/>
    <col min="11011" max="11019" width="11.7109375" style="2" bestFit="1" customWidth="1"/>
    <col min="11020" max="11020" width="11.42578125" style="2" customWidth="1"/>
    <col min="11021" max="11021" width="11.7109375" style="2" bestFit="1" customWidth="1"/>
    <col min="11022" max="11022" width="12.7109375" style="2" customWidth="1"/>
    <col min="11023" max="11023" width="16" style="2" customWidth="1"/>
    <col min="11024" max="11024" width="11.5703125" style="2" customWidth="1"/>
    <col min="11025" max="11025" width="11.7109375" style="2" bestFit="1" customWidth="1"/>
    <col min="11026" max="11027" width="9.140625" style="2"/>
    <col min="11028" max="11029" width="11.7109375" style="2" bestFit="1" customWidth="1"/>
    <col min="11030" max="11263" width="9.140625" style="2"/>
    <col min="11264" max="11264" width="52.85546875" style="2" customWidth="1"/>
    <col min="11265" max="11265" width="54.140625" style="2" customWidth="1"/>
    <col min="11266" max="11266" width="14.28515625" style="2" bestFit="1" customWidth="1"/>
    <col min="11267" max="11275" width="11.7109375" style="2" bestFit="1" customWidth="1"/>
    <col min="11276" max="11276" width="11.42578125" style="2" customWidth="1"/>
    <col min="11277" max="11277" width="11.7109375" style="2" bestFit="1" customWidth="1"/>
    <col min="11278" max="11278" width="12.7109375" style="2" customWidth="1"/>
    <col min="11279" max="11279" width="16" style="2" customWidth="1"/>
    <col min="11280" max="11280" width="11.5703125" style="2" customWidth="1"/>
    <col min="11281" max="11281" width="11.7109375" style="2" bestFit="1" customWidth="1"/>
    <col min="11282" max="11283" width="9.140625" style="2"/>
    <col min="11284" max="11285" width="11.7109375" style="2" bestFit="1" customWidth="1"/>
    <col min="11286" max="11519" width="9.140625" style="2"/>
    <col min="11520" max="11520" width="52.85546875" style="2" customWidth="1"/>
    <col min="11521" max="11521" width="54.140625" style="2" customWidth="1"/>
    <col min="11522" max="11522" width="14.28515625" style="2" bestFit="1" customWidth="1"/>
    <col min="11523" max="11531" width="11.7109375" style="2" bestFit="1" customWidth="1"/>
    <col min="11532" max="11532" width="11.42578125" style="2" customWidth="1"/>
    <col min="11533" max="11533" width="11.7109375" style="2" bestFit="1" customWidth="1"/>
    <col min="11534" max="11534" width="12.7109375" style="2" customWidth="1"/>
    <col min="11535" max="11535" width="16" style="2" customWidth="1"/>
    <col min="11536" max="11536" width="11.5703125" style="2" customWidth="1"/>
    <col min="11537" max="11537" width="11.7109375" style="2" bestFit="1" customWidth="1"/>
    <col min="11538" max="11539" width="9.140625" style="2"/>
    <col min="11540" max="11541" width="11.7109375" style="2" bestFit="1" customWidth="1"/>
    <col min="11542" max="11775" width="9.140625" style="2"/>
    <col min="11776" max="11776" width="52.85546875" style="2" customWidth="1"/>
    <col min="11777" max="11777" width="54.140625" style="2" customWidth="1"/>
    <col min="11778" max="11778" width="14.28515625" style="2" bestFit="1" customWidth="1"/>
    <col min="11779" max="11787" width="11.7109375" style="2" bestFit="1" customWidth="1"/>
    <col min="11788" max="11788" width="11.42578125" style="2" customWidth="1"/>
    <col min="11789" max="11789" width="11.7109375" style="2" bestFit="1" customWidth="1"/>
    <col min="11790" max="11790" width="12.7109375" style="2" customWidth="1"/>
    <col min="11791" max="11791" width="16" style="2" customWidth="1"/>
    <col min="11792" max="11792" width="11.5703125" style="2" customWidth="1"/>
    <col min="11793" max="11793" width="11.7109375" style="2" bestFit="1" customWidth="1"/>
    <col min="11794" max="11795" width="9.140625" style="2"/>
    <col min="11796" max="11797" width="11.7109375" style="2" bestFit="1" customWidth="1"/>
    <col min="11798" max="12031" width="9.140625" style="2"/>
    <col min="12032" max="12032" width="52.85546875" style="2" customWidth="1"/>
    <col min="12033" max="12033" width="54.140625" style="2" customWidth="1"/>
    <col min="12034" max="12034" width="14.28515625" style="2" bestFit="1" customWidth="1"/>
    <col min="12035" max="12043" width="11.7109375" style="2" bestFit="1" customWidth="1"/>
    <col min="12044" max="12044" width="11.42578125" style="2" customWidth="1"/>
    <col min="12045" max="12045" width="11.7109375" style="2" bestFit="1" customWidth="1"/>
    <col min="12046" max="12046" width="12.7109375" style="2" customWidth="1"/>
    <col min="12047" max="12047" width="16" style="2" customWidth="1"/>
    <col min="12048" max="12048" width="11.5703125" style="2" customWidth="1"/>
    <col min="12049" max="12049" width="11.7109375" style="2" bestFit="1" customWidth="1"/>
    <col min="12050" max="12051" width="9.140625" style="2"/>
    <col min="12052" max="12053" width="11.7109375" style="2" bestFit="1" customWidth="1"/>
    <col min="12054" max="12287" width="9.140625" style="2"/>
    <col min="12288" max="12288" width="52.85546875" style="2" customWidth="1"/>
    <col min="12289" max="12289" width="54.140625" style="2" customWidth="1"/>
    <col min="12290" max="12290" width="14.28515625" style="2" bestFit="1" customWidth="1"/>
    <col min="12291" max="12299" width="11.7109375" style="2" bestFit="1" customWidth="1"/>
    <col min="12300" max="12300" width="11.42578125" style="2" customWidth="1"/>
    <col min="12301" max="12301" width="11.7109375" style="2" bestFit="1" customWidth="1"/>
    <col min="12302" max="12302" width="12.7109375" style="2" customWidth="1"/>
    <col min="12303" max="12303" width="16" style="2" customWidth="1"/>
    <col min="12304" max="12304" width="11.5703125" style="2" customWidth="1"/>
    <col min="12305" max="12305" width="11.7109375" style="2" bestFit="1" customWidth="1"/>
    <col min="12306" max="12307" width="9.140625" style="2"/>
    <col min="12308" max="12309" width="11.7109375" style="2" bestFit="1" customWidth="1"/>
    <col min="12310" max="12543" width="9.140625" style="2"/>
    <col min="12544" max="12544" width="52.85546875" style="2" customWidth="1"/>
    <col min="12545" max="12545" width="54.140625" style="2" customWidth="1"/>
    <col min="12546" max="12546" width="14.28515625" style="2" bestFit="1" customWidth="1"/>
    <col min="12547" max="12555" width="11.7109375" style="2" bestFit="1" customWidth="1"/>
    <col min="12556" max="12556" width="11.42578125" style="2" customWidth="1"/>
    <col min="12557" max="12557" width="11.7109375" style="2" bestFit="1" customWidth="1"/>
    <col min="12558" max="12558" width="12.7109375" style="2" customWidth="1"/>
    <col min="12559" max="12559" width="16" style="2" customWidth="1"/>
    <col min="12560" max="12560" width="11.5703125" style="2" customWidth="1"/>
    <col min="12561" max="12561" width="11.7109375" style="2" bestFit="1" customWidth="1"/>
    <col min="12562" max="12563" width="9.140625" style="2"/>
    <col min="12564" max="12565" width="11.7109375" style="2" bestFit="1" customWidth="1"/>
    <col min="12566" max="12799" width="9.140625" style="2"/>
    <col min="12800" max="12800" width="52.85546875" style="2" customWidth="1"/>
    <col min="12801" max="12801" width="54.140625" style="2" customWidth="1"/>
    <col min="12802" max="12802" width="14.28515625" style="2" bestFit="1" customWidth="1"/>
    <col min="12803" max="12811" width="11.7109375" style="2" bestFit="1" customWidth="1"/>
    <col min="12812" max="12812" width="11.42578125" style="2" customWidth="1"/>
    <col min="12813" max="12813" width="11.7109375" style="2" bestFit="1" customWidth="1"/>
    <col min="12814" max="12814" width="12.7109375" style="2" customWidth="1"/>
    <col min="12815" max="12815" width="16" style="2" customWidth="1"/>
    <col min="12816" max="12816" width="11.5703125" style="2" customWidth="1"/>
    <col min="12817" max="12817" width="11.7109375" style="2" bestFit="1" customWidth="1"/>
    <col min="12818" max="12819" width="9.140625" style="2"/>
    <col min="12820" max="12821" width="11.7109375" style="2" bestFit="1" customWidth="1"/>
    <col min="12822" max="13055" width="9.140625" style="2"/>
    <col min="13056" max="13056" width="52.85546875" style="2" customWidth="1"/>
    <col min="13057" max="13057" width="54.140625" style="2" customWidth="1"/>
    <col min="13058" max="13058" width="14.28515625" style="2" bestFit="1" customWidth="1"/>
    <col min="13059" max="13067" width="11.7109375" style="2" bestFit="1" customWidth="1"/>
    <col min="13068" max="13068" width="11.42578125" style="2" customWidth="1"/>
    <col min="13069" max="13069" width="11.7109375" style="2" bestFit="1" customWidth="1"/>
    <col min="13070" max="13070" width="12.7109375" style="2" customWidth="1"/>
    <col min="13071" max="13071" width="16" style="2" customWidth="1"/>
    <col min="13072" max="13072" width="11.5703125" style="2" customWidth="1"/>
    <col min="13073" max="13073" width="11.7109375" style="2" bestFit="1" customWidth="1"/>
    <col min="13074" max="13075" width="9.140625" style="2"/>
    <col min="13076" max="13077" width="11.7109375" style="2" bestFit="1" customWidth="1"/>
    <col min="13078" max="13311" width="9.140625" style="2"/>
    <col min="13312" max="13312" width="52.85546875" style="2" customWidth="1"/>
    <col min="13313" max="13313" width="54.140625" style="2" customWidth="1"/>
    <col min="13314" max="13314" width="14.28515625" style="2" bestFit="1" customWidth="1"/>
    <col min="13315" max="13323" width="11.7109375" style="2" bestFit="1" customWidth="1"/>
    <col min="13324" max="13324" width="11.42578125" style="2" customWidth="1"/>
    <col min="13325" max="13325" width="11.7109375" style="2" bestFit="1" customWidth="1"/>
    <col min="13326" max="13326" width="12.7109375" style="2" customWidth="1"/>
    <col min="13327" max="13327" width="16" style="2" customWidth="1"/>
    <col min="13328" max="13328" width="11.5703125" style="2" customWidth="1"/>
    <col min="13329" max="13329" width="11.7109375" style="2" bestFit="1" customWidth="1"/>
    <col min="13330" max="13331" width="9.140625" style="2"/>
    <col min="13332" max="13333" width="11.7109375" style="2" bestFit="1" customWidth="1"/>
    <col min="13334" max="13567" width="9.140625" style="2"/>
    <col min="13568" max="13568" width="52.85546875" style="2" customWidth="1"/>
    <col min="13569" max="13569" width="54.140625" style="2" customWidth="1"/>
    <col min="13570" max="13570" width="14.28515625" style="2" bestFit="1" customWidth="1"/>
    <col min="13571" max="13579" width="11.7109375" style="2" bestFit="1" customWidth="1"/>
    <col min="13580" max="13580" width="11.42578125" style="2" customWidth="1"/>
    <col min="13581" max="13581" width="11.7109375" style="2" bestFit="1" customWidth="1"/>
    <col min="13582" max="13582" width="12.7109375" style="2" customWidth="1"/>
    <col min="13583" max="13583" width="16" style="2" customWidth="1"/>
    <col min="13584" max="13584" width="11.5703125" style="2" customWidth="1"/>
    <col min="13585" max="13585" width="11.7109375" style="2" bestFit="1" customWidth="1"/>
    <col min="13586" max="13587" width="9.140625" style="2"/>
    <col min="13588" max="13589" width="11.7109375" style="2" bestFit="1" customWidth="1"/>
    <col min="13590" max="13823" width="9.140625" style="2"/>
    <col min="13824" max="13824" width="52.85546875" style="2" customWidth="1"/>
    <col min="13825" max="13825" width="54.140625" style="2" customWidth="1"/>
    <col min="13826" max="13826" width="14.28515625" style="2" bestFit="1" customWidth="1"/>
    <col min="13827" max="13835" width="11.7109375" style="2" bestFit="1" customWidth="1"/>
    <col min="13836" max="13836" width="11.42578125" style="2" customWidth="1"/>
    <col min="13837" max="13837" width="11.7109375" style="2" bestFit="1" customWidth="1"/>
    <col min="13838" max="13838" width="12.7109375" style="2" customWidth="1"/>
    <col min="13839" max="13839" width="16" style="2" customWidth="1"/>
    <col min="13840" max="13840" width="11.5703125" style="2" customWidth="1"/>
    <col min="13841" max="13841" width="11.7109375" style="2" bestFit="1" customWidth="1"/>
    <col min="13842" max="13843" width="9.140625" style="2"/>
    <col min="13844" max="13845" width="11.7109375" style="2" bestFit="1" customWidth="1"/>
    <col min="13846" max="14079" width="9.140625" style="2"/>
    <col min="14080" max="14080" width="52.85546875" style="2" customWidth="1"/>
    <col min="14081" max="14081" width="54.140625" style="2" customWidth="1"/>
    <col min="14082" max="14082" width="14.28515625" style="2" bestFit="1" customWidth="1"/>
    <col min="14083" max="14091" width="11.7109375" style="2" bestFit="1" customWidth="1"/>
    <col min="14092" max="14092" width="11.42578125" style="2" customWidth="1"/>
    <col min="14093" max="14093" width="11.7109375" style="2" bestFit="1" customWidth="1"/>
    <col min="14094" max="14094" width="12.7109375" style="2" customWidth="1"/>
    <col min="14095" max="14095" width="16" style="2" customWidth="1"/>
    <col min="14096" max="14096" width="11.5703125" style="2" customWidth="1"/>
    <col min="14097" max="14097" width="11.7109375" style="2" bestFit="1" customWidth="1"/>
    <col min="14098" max="14099" width="9.140625" style="2"/>
    <col min="14100" max="14101" width="11.7109375" style="2" bestFit="1" customWidth="1"/>
    <col min="14102" max="14335" width="9.140625" style="2"/>
    <col min="14336" max="14336" width="52.85546875" style="2" customWidth="1"/>
    <col min="14337" max="14337" width="54.140625" style="2" customWidth="1"/>
    <col min="14338" max="14338" width="14.28515625" style="2" bestFit="1" customWidth="1"/>
    <col min="14339" max="14347" width="11.7109375" style="2" bestFit="1" customWidth="1"/>
    <col min="14348" max="14348" width="11.42578125" style="2" customWidth="1"/>
    <col min="14349" max="14349" width="11.7109375" style="2" bestFit="1" customWidth="1"/>
    <col min="14350" max="14350" width="12.7109375" style="2" customWidth="1"/>
    <col min="14351" max="14351" width="16" style="2" customWidth="1"/>
    <col min="14352" max="14352" width="11.5703125" style="2" customWidth="1"/>
    <col min="14353" max="14353" width="11.7109375" style="2" bestFit="1" customWidth="1"/>
    <col min="14354" max="14355" width="9.140625" style="2"/>
    <col min="14356" max="14357" width="11.7109375" style="2" bestFit="1" customWidth="1"/>
    <col min="14358" max="14591" width="9.140625" style="2"/>
    <col min="14592" max="14592" width="52.85546875" style="2" customWidth="1"/>
    <col min="14593" max="14593" width="54.140625" style="2" customWidth="1"/>
    <col min="14594" max="14594" width="14.28515625" style="2" bestFit="1" customWidth="1"/>
    <col min="14595" max="14603" width="11.7109375" style="2" bestFit="1" customWidth="1"/>
    <col min="14604" max="14604" width="11.42578125" style="2" customWidth="1"/>
    <col min="14605" max="14605" width="11.7109375" style="2" bestFit="1" customWidth="1"/>
    <col min="14606" max="14606" width="12.7109375" style="2" customWidth="1"/>
    <col min="14607" max="14607" width="16" style="2" customWidth="1"/>
    <col min="14608" max="14608" width="11.5703125" style="2" customWidth="1"/>
    <col min="14609" max="14609" width="11.7109375" style="2" bestFit="1" customWidth="1"/>
    <col min="14610" max="14611" width="9.140625" style="2"/>
    <col min="14612" max="14613" width="11.7109375" style="2" bestFit="1" customWidth="1"/>
    <col min="14614" max="14847" width="9.140625" style="2"/>
    <col min="14848" max="14848" width="52.85546875" style="2" customWidth="1"/>
    <col min="14849" max="14849" width="54.140625" style="2" customWidth="1"/>
    <col min="14850" max="14850" width="14.28515625" style="2" bestFit="1" customWidth="1"/>
    <col min="14851" max="14859" width="11.7109375" style="2" bestFit="1" customWidth="1"/>
    <col min="14860" max="14860" width="11.42578125" style="2" customWidth="1"/>
    <col min="14861" max="14861" width="11.7109375" style="2" bestFit="1" customWidth="1"/>
    <col min="14862" max="14862" width="12.7109375" style="2" customWidth="1"/>
    <col min="14863" max="14863" width="16" style="2" customWidth="1"/>
    <col min="14864" max="14864" width="11.5703125" style="2" customWidth="1"/>
    <col min="14865" max="14865" width="11.7109375" style="2" bestFit="1" customWidth="1"/>
    <col min="14866" max="14867" width="9.140625" style="2"/>
    <col min="14868" max="14869" width="11.7109375" style="2" bestFit="1" customWidth="1"/>
    <col min="14870" max="15103" width="9.140625" style="2"/>
    <col min="15104" max="15104" width="52.85546875" style="2" customWidth="1"/>
    <col min="15105" max="15105" width="54.140625" style="2" customWidth="1"/>
    <col min="15106" max="15106" width="14.28515625" style="2" bestFit="1" customWidth="1"/>
    <col min="15107" max="15115" width="11.7109375" style="2" bestFit="1" customWidth="1"/>
    <col min="15116" max="15116" width="11.42578125" style="2" customWidth="1"/>
    <col min="15117" max="15117" width="11.7109375" style="2" bestFit="1" customWidth="1"/>
    <col min="15118" max="15118" width="12.7109375" style="2" customWidth="1"/>
    <col min="15119" max="15119" width="16" style="2" customWidth="1"/>
    <col min="15120" max="15120" width="11.5703125" style="2" customWidth="1"/>
    <col min="15121" max="15121" width="11.7109375" style="2" bestFit="1" customWidth="1"/>
    <col min="15122" max="15123" width="9.140625" style="2"/>
    <col min="15124" max="15125" width="11.7109375" style="2" bestFit="1" customWidth="1"/>
    <col min="15126" max="15359" width="9.140625" style="2"/>
    <col min="15360" max="15360" width="52.85546875" style="2" customWidth="1"/>
    <col min="15361" max="15361" width="54.140625" style="2" customWidth="1"/>
    <col min="15362" max="15362" width="14.28515625" style="2" bestFit="1" customWidth="1"/>
    <col min="15363" max="15371" width="11.7109375" style="2" bestFit="1" customWidth="1"/>
    <col min="15372" max="15372" width="11.42578125" style="2" customWidth="1"/>
    <col min="15373" max="15373" width="11.7109375" style="2" bestFit="1" customWidth="1"/>
    <col min="15374" max="15374" width="12.7109375" style="2" customWidth="1"/>
    <col min="15375" max="15375" width="16" style="2" customWidth="1"/>
    <col min="15376" max="15376" width="11.5703125" style="2" customWidth="1"/>
    <col min="15377" max="15377" width="11.7109375" style="2" bestFit="1" customWidth="1"/>
    <col min="15378" max="15379" width="9.140625" style="2"/>
    <col min="15380" max="15381" width="11.7109375" style="2" bestFit="1" customWidth="1"/>
    <col min="15382" max="15615" width="9.140625" style="2"/>
    <col min="15616" max="15616" width="52.85546875" style="2" customWidth="1"/>
    <col min="15617" max="15617" width="54.140625" style="2" customWidth="1"/>
    <col min="15618" max="15618" width="14.28515625" style="2" bestFit="1" customWidth="1"/>
    <col min="15619" max="15627" width="11.7109375" style="2" bestFit="1" customWidth="1"/>
    <col min="15628" max="15628" width="11.42578125" style="2" customWidth="1"/>
    <col min="15629" max="15629" width="11.7109375" style="2" bestFit="1" customWidth="1"/>
    <col min="15630" max="15630" width="12.7109375" style="2" customWidth="1"/>
    <col min="15631" max="15631" width="16" style="2" customWidth="1"/>
    <col min="15632" max="15632" width="11.5703125" style="2" customWidth="1"/>
    <col min="15633" max="15633" width="11.7109375" style="2" bestFit="1" customWidth="1"/>
    <col min="15634" max="15635" width="9.140625" style="2"/>
    <col min="15636" max="15637" width="11.7109375" style="2" bestFit="1" customWidth="1"/>
    <col min="15638" max="15871" width="9.140625" style="2"/>
    <col min="15872" max="15872" width="52.85546875" style="2" customWidth="1"/>
    <col min="15873" max="15873" width="54.140625" style="2" customWidth="1"/>
    <col min="15874" max="15874" width="14.28515625" style="2" bestFit="1" customWidth="1"/>
    <col min="15875" max="15883" width="11.7109375" style="2" bestFit="1" customWidth="1"/>
    <col min="15884" max="15884" width="11.42578125" style="2" customWidth="1"/>
    <col min="15885" max="15885" width="11.7109375" style="2" bestFit="1" customWidth="1"/>
    <col min="15886" max="15886" width="12.7109375" style="2" customWidth="1"/>
    <col min="15887" max="15887" width="16" style="2" customWidth="1"/>
    <col min="15888" max="15888" width="11.5703125" style="2" customWidth="1"/>
    <col min="15889" max="15889" width="11.7109375" style="2" bestFit="1" customWidth="1"/>
    <col min="15890" max="15891" width="9.140625" style="2"/>
    <col min="15892" max="15893" width="11.7109375" style="2" bestFit="1" customWidth="1"/>
    <col min="15894" max="16127" width="9.140625" style="2"/>
    <col min="16128" max="16128" width="52.85546875" style="2" customWidth="1"/>
    <col min="16129" max="16129" width="54.140625" style="2" customWidth="1"/>
    <col min="16130" max="16130" width="14.28515625" style="2" bestFit="1" customWidth="1"/>
    <col min="16131" max="16139" width="11.7109375" style="2" bestFit="1" customWidth="1"/>
    <col min="16140" max="16140" width="11.42578125" style="2" customWidth="1"/>
    <col min="16141" max="16141" width="11.7109375" style="2" bestFit="1" customWidth="1"/>
    <col min="16142" max="16142" width="12.7109375" style="2" customWidth="1"/>
    <col min="16143" max="16143" width="16" style="2" customWidth="1"/>
    <col min="16144" max="16144" width="11.5703125" style="2" customWidth="1"/>
    <col min="16145" max="16145" width="11.7109375" style="2" bestFit="1" customWidth="1"/>
    <col min="16146" max="16147" width="9.140625" style="2"/>
    <col min="16148" max="16149" width="11.7109375" style="2" bestFit="1" customWidth="1"/>
    <col min="16150" max="16384" width="9.140625" style="2"/>
  </cols>
  <sheetData>
    <row r="1" spans="1:18" ht="22.5" x14ac:dyDescent="0.45">
      <c r="A1" s="1" t="s">
        <v>55</v>
      </c>
      <c r="B1" s="2" t="s">
        <v>1</v>
      </c>
    </row>
    <row r="2" spans="1:18" ht="15" x14ac:dyDescent="0.25">
      <c r="A2" s="2" t="s">
        <v>84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8" s="16" customFormat="1" ht="15" x14ac:dyDescent="0.25">
      <c r="A3" s="112">
        <v>2019</v>
      </c>
      <c r="B3" s="112" t="s">
        <v>2</v>
      </c>
      <c r="C3" s="112" t="s">
        <v>3</v>
      </c>
      <c r="D3" s="112" t="s">
        <v>4</v>
      </c>
      <c r="E3" s="112" t="s">
        <v>5</v>
      </c>
      <c r="F3" s="112" t="s">
        <v>6</v>
      </c>
      <c r="G3" s="112" t="s">
        <v>7</v>
      </c>
      <c r="H3" s="112" t="s">
        <v>8</v>
      </c>
      <c r="I3" s="112" t="s">
        <v>9</v>
      </c>
      <c r="J3" s="112" t="s">
        <v>10</v>
      </c>
      <c r="K3" s="112" t="s">
        <v>11</v>
      </c>
      <c r="L3" s="112" t="s">
        <v>12</v>
      </c>
      <c r="M3" s="112" t="s">
        <v>13</v>
      </c>
      <c r="N3" s="112" t="s">
        <v>14</v>
      </c>
    </row>
    <row r="4" spans="1:18" x14ac:dyDescent="0.2">
      <c r="A4" s="110" t="s">
        <v>15</v>
      </c>
      <c r="B4" s="87">
        <v>18189.238000000001</v>
      </c>
      <c r="C4" s="87">
        <v>15091.90863</v>
      </c>
      <c r="D4" s="87">
        <v>16567.104370000001</v>
      </c>
      <c r="E4" s="87">
        <v>0</v>
      </c>
      <c r="F4" s="87">
        <v>0</v>
      </c>
      <c r="G4" s="87">
        <v>0</v>
      </c>
      <c r="H4" s="87">
        <v>0</v>
      </c>
      <c r="I4" s="87">
        <v>0</v>
      </c>
      <c r="J4" s="87">
        <v>0</v>
      </c>
      <c r="K4" s="87">
        <v>0</v>
      </c>
      <c r="L4" s="87">
        <v>0</v>
      </c>
      <c r="M4" s="87">
        <v>0</v>
      </c>
      <c r="N4" s="88">
        <v>49848.251000000004</v>
      </c>
      <c r="O4" s="8"/>
      <c r="Q4" s="9"/>
      <c r="R4" s="9"/>
    </row>
    <row r="5" spans="1:18" x14ac:dyDescent="0.2">
      <c r="A5" s="86" t="s">
        <v>85</v>
      </c>
      <c r="B5" s="87">
        <v>8951.2889973699985</v>
      </c>
      <c r="C5" s="87">
        <v>10394.199424199998</v>
      </c>
      <c r="D5" s="87">
        <v>8547.2784128999992</v>
      </c>
      <c r="E5" s="87">
        <v>0</v>
      </c>
      <c r="F5" s="87">
        <v>0</v>
      </c>
      <c r="G5" s="87">
        <v>0</v>
      </c>
      <c r="H5" s="87">
        <v>0</v>
      </c>
      <c r="I5" s="87">
        <v>0</v>
      </c>
      <c r="J5" s="87">
        <v>0</v>
      </c>
      <c r="K5" s="87">
        <v>0</v>
      </c>
      <c r="L5" s="87">
        <v>0</v>
      </c>
      <c r="M5" s="87">
        <v>0</v>
      </c>
      <c r="N5" s="88">
        <v>27892.766834469996</v>
      </c>
      <c r="P5" s="9"/>
      <c r="Q5" s="9"/>
    </row>
    <row r="6" spans="1:18" x14ac:dyDescent="0.2">
      <c r="A6" s="86" t="s">
        <v>86</v>
      </c>
      <c r="B6" s="87">
        <v>5592.6325766399996</v>
      </c>
      <c r="C6" s="87">
        <v>4366.9572720000006</v>
      </c>
      <c r="D6" s="98">
        <v>3954.8624381199998</v>
      </c>
      <c r="E6" s="98">
        <v>0</v>
      </c>
      <c r="F6" s="87">
        <v>0</v>
      </c>
      <c r="G6" s="87">
        <v>0</v>
      </c>
      <c r="H6" s="87">
        <v>0</v>
      </c>
      <c r="I6" s="87">
        <v>0</v>
      </c>
      <c r="J6" s="87">
        <v>0</v>
      </c>
      <c r="K6" s="87">
        <v>0</v>
      </c>
      <c r="L6" s="87">
        <v>0</v>
      </c>
      <c r="M6" s="87">
        <v>0</v>
      </c>
      <c r="N6" s="99">
        <v>13914.452286759999</v>
      </c>
      <c r="P6" s="9"/>
      <c r="Q6" s="9"/>
    </row>
    <row r="7" spans="1:18" x14ac:dyDescent="0.2">
      <c r="A7" s="86" t="s">
        <v>87</v>
      </c>
      <c r="B7" s="98">
        <v>7214.0213000000003</v>
      </c>
      <c r="C7" s="98">
        <v>6339.2609768700004</v>
      </c>
      <c r="D7" s="87">
        <v>5227.2869257399998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8">
        <v>18780.569202610001</v>
      </c>
      <c r="P7" s="9"/>
      <c r="Q7" s="9"/>
    </row>
    <row r="8" spans="1:18" x14ac:dyDescent="0.2">
      <c r="A8" s="86" t="s">
        <v>88</v>
      </c>
      <c r="B8" s="87">
        <v>495.93915443000003</v>
      </c>
      <c r="C8" s="87">
        <v>461.16093756999993</v>
      </c>
      <c r="D8" s="87">
        <v>683.39708519999999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99">
        <v>1640.4971771999999</v>
      </c>
      <c r="P8" s="9"/>
      <c r="Q8" s="9"/>
    </row>
    <row r="9" spans="1:18" s="16" customFormat="1" ht="15" x14ac:dyDescent="0.25">
      <c r="A9" s="86" t="s">
        <v>89</v>
      </c>
      <c r="B9" s="87">
        <v>3694.3895241</v>
      </c>
      <c r="C9" s="87">
        <v>2645.4913691199999</v>
      </c>
      <c r="D9" s="89">
        <v>2141.2329487000002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99">
        <v>8481.1138419199997</v>
      </c>
      <c r="P9" s="17"/>
      <c r="Q9" s="17"/>
    </row>
    <row r="10" spans="1:18" x14ac:dyDescent="0.2">
      <c r="A10" s="86" t="s">
        <v>16</v>
      </c>
      <c r="B10" s="87">
        <v>2168.2721906314</v>
      </c>
      <c r="C10" s="87">
        <v>1982.3777208000001</v>
      </c>
      <c r="D10" s="87">
        <v>2031.3088642499999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99">
        <v>6181.9587756813999</v>
      </c>
      <c r="P10" s="9"/>
      <c r="Q10" s="9"/>
    </row>
    <row r="11" spans="1:18" s="16" customFormat="1" ht="15" x14ac:dyDescent="0.25">
      <c r="A11" s="86" t="s">
        <v>90</v>
      </c>
      <c r="B11" s="87">
        <v>1538.999</v>
      </c>
      <c r="C11" s="87">
        <v>2592.622128</v>
      </c>
      <c r="D11" s="87">
        <v>4326.1207320000003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8">
        <v>8457.7418600000001</v>
      </c>
      <c r="P11" s="17"/>
      <c r="Q11" s="17"/>
    </row>
    <row r="12" spans="1:18" x14ac:dyDescent="0.2">
      <c r="A12" s="86" t="s">
        <v>91</v>
      </c>
      <c r="B12" s="87">
        <v>864.83904760000007</v>
      </c>
      <c r="C12" s="87">
        <v>756.67470720000006</v>
      </c>
      <c r="D12" s="87">
        <v>713.34828282000012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99">
        <v>2334.8620376200006</v>
      </c>
      <c r="P12" s="9"/>
      <c r="Q12" s="9"/>
    </row>
    <row r="13" spans="1:18" x14ac:dyDescent="0.2">
      <c r="A13" s="86" t="s">
        <v>17</v>
      </c>
      <c r="B13" s="87">
        <v>16568.014205022602</v>
      </c>
      <c r="C13" s="87">
        <v>19713.146265470001</v>
      </c>
      <c r="D13" s="87">
        <v>21431.062661600001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99">
        <v>57712.2231320926</v>
      </c>
      <c r="P13" s="9"/>
      <c r="Q13" s="9"/>
    </row>
    <row r="14" spans="1:18" x14ac:dyDescent="0.2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99"/>
      <c r="P14" s="9"/>
      <c r="Q14" s="9"/>
    </row>
    <row r="15" spans="1:18" s="16" customFormat="1" ht="15" x14ac:dyDescent="0.25">
      <c r="A15" s="92" t="s">
        <v>68</v>
      </c>
      <c r="B15" s="87">
        <v>65277.633995793993</v>
      </c>
      <c r="C15" s="87">
        <v>64343.79943123</v>
      </c>
      <c r="D15" s="87">
        <v>65623.002721330005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8">
        <v>195244.436148354</v>
      </c>
      <c r="P15" s="17"/>
      <c r="Q15" s="17"/>
    </row>
    <row r="16" spans="1:18" x14ac:dyDescent="0.2">
      <c r="A16" s="92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  <c r="P16" s="9"/>
      <c r="Q16" s="9"/>
    </row>
    <row r="17" spans="1:17" x14ac:dyDescent="0.2">
      <c r="A17" s="92" t="s">
        <v>84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  <c r="P17" s="9"/>
      <c r="Q17" s="9"/>
    </row>
    <row r="18" spans="1:17" x14ac:dyDescent="0.2">
      <c r="A18" s="112">
        <v>2018</v>
      </c>
      <c r="B18" s="93" t="s">
        <v>2</v>
      </c>
      <c r="C18" s="93" t="s">
        <v>3</v>
      </c>
      <c r="D18" s="93" t="s">
        <v>4</v>
      </c>
      <c r="E18" s="95" t="s">
        <v>5</v>
      </c>
      <c r="F18" s="93" t="s">
        <v>6</v>
      </c>
      <c r="G18" s="93" t="s">
        <v>7</v>
      </c>
      <c r="H18" s="93" t="s">
        <v>8</v>
      </c>
      <c r="I18" s="93" t="s">
        <v>9</v>
      </c>
      <c r="J18" s="93" t="s">
        <v>10</v>
      </c>
      <c r="K18" s="93" t="s">
        <v>11</v>
      </c>
      <c r="L18" s="93" t="s">
        <v>12</v>
      </c>
      <c r="M18" s="96" t="s">
        <v>13</v>
      </c>
      <c r="N18" s="94" t="s">
        <v>14</v>
      </c>
      <c r="P18" s="9"/>
      <c r="Q18" s="9"/>
    </row>
    <row r="19" spans="1:17" s="16" customFormat="1" ht="15" x14ac:dyDescent="0.25">
      <c r="A19" s="111" t="s">
        <v>15</v>
      </c>
      <c r="B19" s="98">
        <v>20619</v>
      </c>
      <c r="C19" s="98">
        <v>19199</v>
      </c>
      <c r="D19" s="98">
        <v>23768</v>
      </c>
      <c r="E19" s="98">
        <v>19077</v>
      </c>
      <c r="F19" s="98">
        <v>21198</v>
      </c>
      <c r="G19" s="98">
        <v>22195</v>
      </c>
      <c r="H19" s="98">
        <v>22587.49379</v>
      </c>
      <c r="I19" s="98">
        <v>21645.477760000002</v>
      </c>
      <c r="J19" s="98">
        <v>19454.869159999998</v>
      </c>
      <c r="K19" s="98">
        <v>23030.6501345</v>
      </c>
      <c r="L19" s="98">
        <v>18989.2173</v>
      </c>
      <c r="M19" s="98">
        <v>19753.478999999999</v>
      </c>
      <c r="N19" s="99">
        <v>251517.1871445</v>
      </c>
      <c r="P19" s="17"/>
      <c r="Q19" s="17"/>
    </row>
    <row r="20" spans="1:17" x14ac:dyDescent="0.2">
      <c r="A20" s="86" t="s">
        <v>85</v>
      </c>
      <c r="B20" s="93">
        <v>7255.7983545179995</v>
      </c>
      <c r="C20" s="93">
        <v>6891.4668799720002</v>
      </c>
      <c r="D20" s="93">
        <v>7830.5132238838005</v>
      </c>
      <c r="E20" s="93">
        <v>4916.7992902515998</v>
      </c>
      <c r="F20" s="93">
        <v>5931.1240268501006</v>
      </c>
      <c r="G20" s="93">
        <v>10442.147644069799</v>
      </c>
      <c r="H20" s="93">
        <v>10135.046838783601</v>
      </c>
      <c r="I20" s="93">
        <v>11125.859811999999</v>
      </c>
      <c r="J20" s="93">
        <v>7947.8913002460004</v>
      </c>
      <c r="K20" s="93">
        <v>9025.5125354432002</v>
      </c>
      <c r="L20" s="93">
        <v>9914.6108850000001</v>
      </c>
      <c r="M20" s="93">
        <v>10472.772326</v>
      </c>
      <c r="N20" s="94">
        <v>101889.5431170181</v>
      </c>
      <c r="P20" s="9"/>
      <c r="Q20" s="9"/>
    </row>
    <row r="21" spans="1:17" x14ac:dyDescent="0.2">
      <c r="A21" s="86" t="s">
        <v>86</v>
      </c>
      <c r="B21" s="93">
        <v>4566.6118000000006</v>
      </c>
      <c r="C21" s="93">
        <v>4575.1673870000004</v>
      </c>
      <c r="D21" s="93">
        <v>5321.8744079999997</v>
      </c>
      <c r="E21" s="93">
        <v>5844.2536300000002</v>
      </c>
      <c r="F21" s="93">
        <v>6129.9970000000003</v>
      </c>
      <c r="G21" s="93">
        <v>5076.1301579999999</v>
      </c>
      <c r="H21" s="93">
        <v>5459.1049120000007</v>
      </c>
      <c r="I21" s="93">
        <v>5186.1034529999997</v>
      </c>
      <c r="J21" s="93">
        <v>3643.1654400000002</v>
      </c>
      <c r="K21" s="93">
        <v>5456.8018725000002</v>
      </c>
      <c r="L21" s="93">
        <v>5510.9361000000008</v>
      </c>
      <c r="M21" s="93">
        <v>5421.0914859000004</v>
      </c>
      <c r="N21" s="94">
        <v>62191.237646399997</v>
      </c>
      <c r="P21" s="9"/>
      <c r="Q21" s="9"/>
    </row>
    <row r="22" spans="1:17" x14ac:dyDescent="0.2">
      <c r="A22" s="86" t="s">
        <v>87</v>
      </c>
      <c r="B22" s="93">
        <v>7405.5</v>
      </c>
      <c r="C22" s="93">
        <v>7415.9154949000003</v>
      </c>
      <c r="D22" s="93">
        <v>7520.732</v>
      </c>
      <c r="E22" s="93">
        <v>8357.7406556000005</v>
      </c>
      <c r="F22" s="93">
        <v>7578.4591541</v>
      </c>
      <c r="G22" s="93">
        <v>9173.7839324818997</v>
      </c>
      <c r="H22" s="93">
        <v>10340.7841687</v>
      </c>
      <c r="I22" s="93">
        <v>6322.0774778000005</v>
      </c>
      <c r="J22" s="93">
        <v>7976.0675064999996</v>
      </c>
      <c r="K22" s="93">
        <v>8920.2838911468534</v>
      </c>
      <c r="L22" s="93">
        <v>9172.9091965000007</v>
      </c>
      <c r="M22" s="93">
        <v>7762.1446616000003</v>
      </c>
      <c r="N22" s="94">
        <v>97946.398139328754</v>
      </c>
      <c r="P22" s="9"/>
      <c r="Q22" s="9"/>
    </row>
    <row r="23" spans="1:17" x14ac:dyDescent="0.2">
      <c r="A23" s="86" t="s">
        <v>88</v>
      </c>
      <c r="B23" s="93">
        <v>981.39475477400003</v>
      </c>
      <c r="C23" s="93">
        <v>947.07186175999982</v>
      </c>
      <c r="D23" s="93">
        <v>1085.9474053200001</v>
      </c>
      <c r="E23" s="93">
        <v>1064.8552009999999</v>
      </c>
      <c r="F23" s="93">
        <v>1034.7848051999999</v>
      </c>
      <c r="G23" s="93">
        <v>883.51267531099995</v>
      </c>
      <c r="H23" s="93">
        <v>893.41154962500013</v>
      </c>
      <c r="I23" s="93">
        <v>830.61015031500006</v>
      </c>
      <c r="J23" s="93">
        <v>1734.7360641719997</v>
      </c>
      <c r="K23" s="93">
        <v>786.47163644999989</v>
      </c>
      <c r="L23" s="93">
        <v>453.03089899999998</v>
      </c>
      <c r="M23" s="93">
        <v>562.69362560000002</v>
      </c>
      <c r="N23" s="94">
        <v>11258.520628527</v>
      </c>
      <c r="P23" s="9"/>
      <c r="Q23" s="9"/>
    </row>
    <row r="24" spans="1:17" s="16" customFormat="1" ht="15" x14ac:dyDescent="0.25">
      <c r="A24" s="86" t="s">
        <v>89</v>
      </c>
      <c r="B24" s="93">
        <v>3925.4842138959998</v>
      </c>
      <c r="C24" s="93">
        <v>3585.1728216079996</v>
      </c>
      <c r="D24" s="93">
        <v>3875.213208144</v>
      </c>
      <c r="E24" s="93">
        <v>3894.0931003260002</v>
      </c>
      <c r="F24" s="93">
        <v>3836.9940131989997</v>
      </c>
      <c r="G24" s="93">
        <v>3977.8967403800002</v>
      </c>
      <c r="H24" s="93">
        <v>3599.66451545769</v>
      </c>
      <c r="I24" s="93">
        <v>4024.9418876999998</v>
      </c>
      <c r="J24" s="93">
        <v>6404.3096060880007</v>
      </c>
      <c r="K24" s="93">
        <v>4383.390656304</v>
      </c>
      <c r="L24" s="93">
        <v>4305.2802161999998</v>
      </c>
      <c r="M24" s="93">
        <v>4550.4570225200005</v>
      </c>
      <c r="N24" s="94">
        <v>50362.898001822694</v>
      </c>
      <c r="P24" s="17"/>
      <c r="Q24" s="17"/>
    </row>
    <row r="25" spans="1:17" x14ac:dyDescent="0.2">
      <c r="A25" s="86" t="s">
        <v>16</v>
      </c>
      <c r="B25" s="93">
        <v>1607.998652</v>
      </c>
      <c r="C25" s="93">
        <v>1859.0000789999999</v>
      </c>
      <c r="D25" s="93">
        <v>1983.0000611</v>
      </c>
      <c r="E25" s="93">
        <v>1930.0001293</v>
      </c>
      <c r="F25" s="93">
        <v>698.0000556</v>
      </c>
      <c r="G25" s="93">
        <v>1750.0000814</v>
      </c>
      <c r="H25" s="93">
        <v>1919.0001792</v>
      </c>
      <c r="I25" s="93">
        <v>1605.96452</v>
      </c>
      <c r="J25" s="93">
        <v>2019.921</v>
      </c>
      <c r="K25" s="93">
        <v>2332.44</v>
      </c>
      <c r="L25" s="93">
        <v>2295.6828620000001</v>
      </c>
      <c r="M25" s="93">
        <v>2073.4862175899998</v>
      </c>
      <c r="N25" s="94">
        <v>22074.493837189999</v>
      </c>
      <c r="P25" s="9"/>
      <c r="Q25" s="9"/>
    </row>
    <row r="26" spans="1:17" x14ac:dyDescent="0.2">
      <c r="A26" s="86" t="s">
        <v>90</v>
      </c>
      <c r="B26" s="93">
        <v>1740.8250580000001</v>
      </c>
      <c r="C26" s="93">
        <v>1678.8358000000001</v>
      </c>
      <c r="D26" s="93">
        <v>1823.2629939999997</v>
      </c>
      <c r="E26" s="93">
        <v>2781.7592250000002</v>
      </c>
      <c r="F26" s="93">
        <v>2449.1996900000004</v>
      </c>
      <c r="G26" s="93">
        <v>2216.9998499999997</v>
      </c>
      <c r="H26" s="93">
        <v>1614.0047520000001</v>
      </c>
      <c r="I26" s="93">
        <v>2825.4392320000002</v>
      </c>
      <c r="J26" s="93">
        <v>1936.8003200000003</v>
      </c>
      <c r="K26" s="93">
        <v>3215.7537000000002</v>
      </c>
      <c r="L26" s="93">
        <v>2546.7290249999996</v>
      </c>
      <c r="M26" s="93">
        <v>2814.4087989999998</v>
      </c>
      <c r="N26" s="94">
        <v>27644.018445000005</v>
      </c>
      <c r="P26" s="9"/>
      <c r="Q26" s="9"/>
    </row>
    <row r="27" spans="1:17" x14ac:dyDescent="0.2">
      <c r="A27" s="86" t="s">
        <v>91</v>
      </c>
      <c r="B27" s="93">
        <v>860.5026292</v>
      </c>
      <c r="C27" s="93">
        <v>642.75948000000005</v>
      </c>
      <c r="D27" s="93">
        <v>753.0239924</v>
      </c>
      <c r="E27" s="93">
        <v>772.63930699999992</v>
      </c>
      <c r="F27" s="93">
        <v>840.23299605000011</v>
      </c>
      <c r="G27" s="93">
        <v>758.3477786599999</v>
      </c>
      <c r="H27" s="93">
        <v>809.29517411999996</v>
      </c>
      <c r="I27" s="93">
        <v>833.16634799999997</v>
      </c>
      <c r="J27" s="93">
        <v>829.91327000000001</v>
      </c>
      <c r="K27" s="93">
        <v>746.37887736000005</v>
      </c>
      <c r="L27" s="93">
        <v>741.91238550000003</v>
      </c>
      <c r="M27" s="93">
        <v>726.88555406</v>
      </c>
      <c r="N27" s="94">
        <v>9315.0577923500005</v>
      </c>
      <c r="P27" s="9"/>
      <c r="Q27" s="9"/>
    </row>
    <row r="28" spans="1:17" x14ac:dyDescent="0.2">
      <c r="A28" s="86" t="s">
        <v>17</v>
      </c>
      <c r="B28" s="93">
        <v>16707.306594790003</v>
      </c>
      <c r="C28" s="93">
        <v>17227.726163684802</v>
      </c>
      <c r="D28" s="93">
        <v>16375.129446559498</v>
      </c>
      <c r="E28" s="93">
        <v>15018.373307084401</v>
      </c>
      <c r="F28" s="93">
        <v>20164.945890709201</v>
      </c>
      <c r="G28" s="93">
        <v>20896.697502311403</v>
      </c>
      <c r="H28" s="93">
        <v>19087.903597455999</v>
      </c>
      <c r="I28" s="93">
        <v>15333.77007</v>
      </c>
      <c r="J28" s="93">
        <v>22003.624081559999</v>
      </c>
      <c r="K28" s="93">
        <v>19461.655000399998</v>
      </c>
      <c r="L28" s="93">
        <v>20741.189034420004</v>
      </c>
      <c r="M28" s="93">
        <v>20630.2194275</v>
      </c>
      <c r="N28" s="94">
        <v>223648.54011647534</v>
      </c>
      <c r="P28" s="9"/>
      <c r="Q28" s="9"/>
    </row>
    <row r="29" spans="1:17" s="16" customFormat="1" ht="15" x14ac:dyDescent="0.25">
      <c r="A29" s="86">
        <v>0</v>
      </c>
      <c r="B29" s="93">
        <v>0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4">
        <v>0</v>
      </c>
      <c r="P29" s="17"/>
      <c r="Q29" s="17"/>
    </row>
    <row r="30" spans="1:17" x14ac:dyDescent="0.2">
      <c r="A30" s="86" t="s">
        <v>68</v>
      </c>
      <c r="B30" s="93">
        <v>65670.422057178017</v>
      </c>
      <c r="C30" s="93">
        <v>64022.115967924809</v>
      </c>
      <c r="D30" s="93">
        <v>70336.6967394073</v>
      </c>
      <c r="E30" s="95">
        <v>63657.513845561996</v>
      </c>
      <c r="F30" s="93">
        <v>69861.737631708296</v>
      </c>
      <c r="G30" s="93">
        <v>77370.5163626141</v>
      </c>
      <c r="H30" s="93">
        <v>76445.709477342301</v>
      </c>
      <c r="I30" s="93">
        <v>69733.410710815006</v>
      </c>
      <c r="J30" s="93">
        <v>73951.297748565994</v>
      </c>
      <c r="K30" s="93">
        <v>77359.338304104051</v>
      </c>
      <c r="L30" s="93">
        <v>74671.497903619995</v>
      </c>
      <c r="M30" s="96">
        <v>74767.638119769996</v>
      </c>
      <c r="N30" s="94">
        <v>857847.89486861194</v>
      </c>
      <c r="P30" s="9"/>
      <c r="Q30" s="9"/>
    </row>
    <row r="31" spans="1:17" x14ac:dyDescent="0.2">
      <c r="A31" s="86"/>
      <c r="B31" s="93"/>
      <c r="C31" s="93"/>
      <c r="D31" s="93"/>
      <c r="E31" s="95"/>
      <c r="F31" s="93"/>
      <c r="G31" s="93"/>
      <c r="H31" s="93"/>
      <c r="I31" s="93"/>
      <c r="J31" s="93"/>
      <c r="K31" s="93"/>
      <c r="L31" s="93"/>
      <c r="M31" s="96"/>
      <c r="N31" s="94"/>
      <c r="P31" s="9"/>
      <c r="Q31" s="9"/>
    </row>
    <row r="32" spans="1:17" x14ac:dyDescent="0.2">
      <c r="A32" s="92"/>
      <c r="B32" s="93" t="s">
        <v>2</v>
      </c>
      <c r="C32" s="93" t="s">
        <v>3</v>
      </c>
      <c r="D32" s="93" t="s">
        <v>4</v>
      </c>
      <c r="E32" s="95" t="s">
        <v>5</v>
      </c>
      <c r="F32" s="93" t="s">
        <v>6</v>
      </c>
      <c r="G32" s="93" t="s">
        <v>7</v>
      </c>
      <c r="H32" s="93" t="s">
        <v>8</v>
      </c>
      <c r="I32" s="93" t="s">
        <v>9</v>
      </c>
      <c r="J32" s="93" t="s">
        <v>10</v>
      </c>
      <c r="K32" s="93" t="s">
        <v>11</v>
      </c>
      <c r="L32" s="93" t="s">
        <v>12</v>
      </c>
      <c r="M32" s="96" t="s">
        <v>13</v>
      </c>
      <c r="N32" s="94"/>
      <c r="P32" s="9"/>
      <c r="Q32" s="9"/>
    </row>
    <row r="33" spans="1:21" s="16" customFormat="1" ht="15" x14ac:dyDescent="0.25">
      <c r="A33" s="92" t="s">
        <v>97</v>
      </c>
      <c r="B33" s="113">
        <v>65277.633995793993</v>
      </c>
      <c r="C33" s="113">
        <v>64343.79943123</v>
      </c>
      <c r="D33" s="113">
        <v>65623.002721330005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4">
        <f>SUM(B33:M33)</f>
        <v>195244.436148354</v>
      </c>
      <c r="P33" s="17"/>
      <c r="Q33" s="17"/>
    </row>
    <row r="34" spans="1:21" s="16" customFormat="1" ht="15" x14ac:dyDescent="0.25">
      <c r="A34" s="92" t="s">
        <v>95</v>
      </c>
      <c r="B34" s="115">
        <v>65670.422057178017</v>
      </c>
      <c r="C34" s="115">
        <v>64022.115967924809</v>
      </c>
      <c r="D34" s="115">
        <v>70336.6967394073</v>
      </c>
      <c r="E34" s="115">
        <v>63657.513845561996</v>
      </c>
      <c r="F34" s="115">
        <v>69861.737631708296</v>
      </c>
      <c r="G34" s="115">
        <v>77370.5163626141</v>
      </c>
      <c r="H34" s="115">
        <v>76445.709477342301</v>
      </c>
      <c r="I34" s="115">
        <v>69733.410710815006</v>
      </c>
      <c r="J34" s="115">
        <v>73951.297748565994</v>
      </c>
      <c r="K34" s="115">
        <v>77359.338304104051</v>
      </c>
      <c r="L34" s="115">
        <v>74671.497903619995</v>
      </c>
      <c r="M34" s="115">
        <v>74767.638119769996</v>
      </c>
      <c r="N34" s="114">
        <f>SUM(B34:M34)</f>
        <v>857847.89486861194</v>
      </c>
      <c r="P34" s="17"/>
      <c r="Q34" s="17"/>
    </row>
    <row r="35" spans="1:21" ht="15" x14ac:dyDescent="0.25">
      <c r="A35" s="16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6"/>
      <c r="P35" s="9"/>
      <c r="Q35" s="9"/>
    </row>
    <row r="36" spans="1:21" s="16" customFormat="1" ht="15" x14ac:dyDescent="0.25">
      <c r="A36" s="23" t="s">
        <v>18</v>
      </c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"/>
      <c r="P36" s="9"/>
      <c r="Q36" s="9"/>
    </row>
    <row r="37" spans="1:21" x14ac:dyDescent="0.2">
      <c r="A37" s="27" t="s">
        <v>19</v>
      </c>
      <c r="B37" s="6" t="s">
        <v>20</v>
      </c>
      <c r="C37" s="10">
        <f>'[5]Kansanshi Mine'!B64</f>
        <v>164.29</v>
      </c>
      <c r="D37" s="10">
        <f>'[5]Kansanshi Mine'!C64</f>
        <v>122.8</v>
      </c>
      <c r="E37" s="10">
        <f>'[5]Kansanshi Mine'!D64</f>
        <v>130.05000000000001</v>
      </c>
      <c r="F37" s="7">
        <f>'[5]Kansanshi Mine'!E64</f>
        <v>0</v>
      </c>
      <c r="G37" s="7">
        <f>'[5]Kansanshi Mine'!F64</f>
        <v>0</v>
      </c>
      <c r="H37" s="7">
        <f>'[5]Kansanshi Mine'!G64</f>
        <v>0</v>
      </c>
      <c r="I37" s="7">
        <f>'[5]Kansanshi Mine'!H64</f>
        <v>0</v>
      </c>
      <c r="J37" s="7">
        <f>'[5]Kansanshi Mine'!I64</f>
        <v>0</v>
      </c>
      <c r="K37" s="7">
        <f>'[5]Kansanshi Mine'!J64</f>
        <v>0</v>
      </c>
      <c r="L37" s="7">
        <f>'[5]Kansanshi Mine'!K64</f>
        <v>0</v>
      </c>
      <c r="M37" s="7">
        <f>'[5]Kansanshi Mine'!L64</f>
        <v>0</v>
      </c>
      <c r="N37" s="7">
        <f>'[5]Kansanshi Mine'!M64</f>
        <v>0</v>
      </c>
      <c r="P37" s="9"/>
      <c r="Q37" s="9"/>
    </row>
    <row r="38" spans="1:21" x14ac:dyDescent="0.2">
      <c r="A38" s="27"/>
      <c r="B38" s="6" t="s">
        <v>21</v>
      </c>
      <c r="C38" s="10">
        <f>'[5]Kansanshi Mine'!B60</f>
        <v>0</v>
      </c>
      <c r="D38" s="10">
        <f>'[5]Kansanshi Mine'!C60</f>
        <v>0</v>
      </c>
      <c r="E38" s="10">
        <f>'[5]Kansanshi Mine'!D60</f>
        <v>0</v>
      </c>
      <c r="F38" s="7">
        <f>'[5]Kansanshi Mine'!E60</f>
        <v>0</v>
      </c>
      <c r="G38" s="7">
        <f>'[5]Kansanshi Mine'!F60</f>
        <v>0</v>
      </c>
      <c r="H38" s="7">
        <f>'[5]Kansanshi Mine'!G60</f>
        <v>0</v>
      </c>
      <c r="I38" s="7">
        <f>'[5]Kansanshi Mine'!H60</f>
        <v>0</v>
      </c>
      <c r="J38" s="7">
        <f>'[5]Kansanshi Mine'!I60</f>
        <v>0</v>
      </c>
      <c r="K38" s="7">
        <f>'[5]Kansanshi Mine'!J60</f>
        <v>0</v>
      </c>
      <c r="L38" s="7">
        <f>'[5]Kansanshi Mine'!K60</f>
        <v>0</v>
      </c>
      <c r="M38" s="7">
        <f>'[5]Kansanshi Mine'!L60</f>
        <v>0</v>
      </c>
      <c r="N38" s="7">
        <f>'[5]Kansanshi Mine'!M60</f>
        <v>0</v>
      </c>
      <c r="P38" s="9"/>
      <c r="Q38" s="9"/>
    </row>
    <row r="39" spans="1:21" x14ac:dyDescent="0.2">
      <c r="A39" s="30"/>
      <c r="B39" s="31" t="s">
        <v>22</v>
      </c>
      <c r="C39" s="32">
        <f>'[5]Kansanshi Mine'!B74</f>
        <v>0</v>
      </c>
      <c r="D39" s="32">
        <f>'[5]Kansanshi Mine'!C74</f>
        <v>0</v>
      </c>
      <c r="E39" s="32">
        <f>'[5]Kansanshi Mine'!D74</f>
        <v>0</v>
      </c>
      <c r="F39" s="33">
        <f>'[5]Kansanshi Mine'!E74</f>
        <v>0</v>
      </c>
      <c r="G39" s="33">
        <f>'[5]Kansanshi Mine'!F74</f>
        <v>0</v>
      </c>
      <c r="H39" s="33">
        <f>'[5]Kansanshi Mine'!G74</f>
        <v>0</v>
      </c>
      <c r="I39" s="33">
        <f>'[5]Kansanshi Mine'!H74</f>
        <v>0</v>
      </c>
      <c r="J39" s="33">
        <f>'[5]Kansanshi Mine'!I74</f>
        <v>0</v>
      </c>
      <c r="K39" s="33">
        <f>'[5]Kansanshi Mine'!J74</f>
        <v>0</v>
      </c>
      <c r="L39" s="33">
        <f>'[5]Kansanshi Mine'!K74</f>
        <v>0</v>
      </c>
      <c r="M39" s="33">
        <f>'[5]Kansanshi Mine'!L74</f>
        <v>0</v>
      </c>
      <c r="N39" s="33">
        <f>'[5]Kansanshi Mine'!M74</f>
        <v>0</v>
      </c>
      <c r="O39" s="35"/>
      <c r="P39" s="36"/>
      <c r="Q39" s="36"/>
    </row>
    <row r="40" spans="1:21" ht="15" x14ac:dyDescent="0.25">
      <c r="A40" s="37"/>
      <c r="B40" s="38" t="s">
        <v>23</v>
      </c>
      <c r="C40" s="39">
        <f>'[5]Kansanshi Mine'!B81</f>
        <v>164.29</v>
      </c>
      <c r="D40" s="39">
        <f>'[5]Kansanshi Mine'!C81</f>
        <v>122.8</v>
      </c>
      <c r="E40" s="39">
        <f>'[5]Kansanshi Mine'!D81</f>
        <v>130.05000000000001</v>
      </c>
      <c r="F40" s="39">
        <f>'[5]Kansanshi Mine'!E81</f>
        <v>0</v>
      </c>
      <c r="G40" s="40">
        <f>'[5]Kansanshi Mine'!F81</f>
        <v>0</v>
      </c>
      <c r="H40" s="40">
        <f>'[5]Kansanshi Mine'!G81</f>
        <v>0</v>
      </c>
      <c r="I40" s="40">
        <f>'[5]Kansanshi Mine'!H81</f>
        <v>0</v>
      </c>
      <c r="J40" s="40">
        <f>'[5]Kansanshi Mine'!I81</f>
        <v>0</v>
      </c>
      <c r="K40" s="40">
        <f>'[5]Kansanshi Mine'!J81</f>
        <v>0</v>
      </c>
      <c r="L40" s="40">
        <f>'[5]Kansanshi Mine'!K81</f>
        <v>0</v>
      </c>
      <c r="M40" s="40">
        <f>'[5]Kansanshi Mine'!L81</f>
        <v>0</v>
      </c>
      <c r="N40" s="40">
        <f>'[5]Kansanshi Mine'!M81</f>
        <v>0</v>
      </c>
      <c r="P40" s="9"/>
      <c r="Q40" s="9"/>
    </row>
    <row r="41" spans="1:21" x14ac:dyDescent="0.2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P41" s="9"/>
      <c r="Q41" s="9"/>
    </row>
    <row r="42" spans="1:21" x14ac:dyDescent="0.2">
      <c r="A42" s="2" t="s">
        <v>24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P42" s="9"/>
      <c r="Q42" s="9"/>
    </row>
    <row r="43" spans="1:21" x14ac:dyDescent="0.2">
      <c r="A43" s="2" t="s">
        <v>25</v>
      </c>
      <c r="C43" s="42"/>
      <c r="D43" s="42"/>
      <c r="E43" s="42" t="s">
        <v>26</v>
      </c>
      <c r="F43" s="42"/>
      <c r="G43" s="42"/>
      <c r="H43" s="42"/>
      <c r="I43" s="42"/>
      <c r="J43" s="42"/>
      <c r="K43" s="42"/>
      <c r="L43" s="42"/>
      <c r="M43" s="42"/>
      <c r="N43" s="42"/>
      <c r="P43" s="9"/>
      <c r="Q43" s="9"/>
      <c r="T43" s="18"/>
    </row>
    <row r="44" spans="1:21" x14ac:dyDescent="0.2">
      <c r="A44" s="2" t="s">
        <v>27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P44" s="9"/>
      <c r="Q44" s="9"/>
      <c r="T44" s="18"/>
    </row>
    <row r="45" spans="1:21" x14ac:dyDescent="0.2">
      <c r="A45" s="2" t="s">
        <v>28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P45" s="9"/>
      <c r="Q45" s="9"/>
      <c r="T45" s="18"/>
    </row>
    <row r="46" spans="1:21" x14ac:dyDescent="0.2">
      <c r="P46" s="9"/>
      <c r="Q46" s="9"/>
      <c r="T46" s="18"/>
    </row>
    <row r="47" spans="1:21" x14ac:dyDescent="0.2">
      <c r="P47" s="9"/>
      <c r="Q47" s="9"/>
      <c r="U47" s="18"/>
    </row>
    <row r="48" spans="1:21" s="16" customFormat="1" ht="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9"/>
      <c r="Q48" s="9"/>
    </row>
    <row r="49" spans="1:17" s="16" customFormat="1" ht="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9"/>
      <c r="Q49" s="9"/>
    </row>
    <row r="50" spans="1:17" s="66" customFormat="1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5"/>
      <c r="P50" s="36"/>
      <c r="Q50" s="36"/>
    </row>
    <row r="51" spans="1:17" s="16" customFormat="1" ht="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9"/>
      <c r="Q51" s="9"/>
    </row>
    <row r="52" spans="1:17" s="16" customFormat="1" ht="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9"/>
      <c r="Q52" s="9"/>
    </row>
    <row r="53" spans="1:17" s="16" customFormat="1" ht="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9"/>
      <c r="Q53" s="9"/>
    </row>
    <row r="54" spans="1:17" s="16" customFormat="1" ht="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9"/>
      <c r="Q54" s="9"/>
    </row>
    <row r="55" spans="1:17" s="16" customFormat="1" ht="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9"/>
      <c r="Q55" s="9"/>
    </row>
    <row r="56" spans="1:17" s="16" customFormat="1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9"/>
      <c r="Q56" s="9"/>
    </row>
    <row r="57" spans="1:17" s="16" customFormat="1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9"/>
      <c r="Q57" s="9"/>
    </row>
    <row r="58" spans="1:17" s="16" customFormat="1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9"/>
      <c r="Q58" s="9"/>
    </row>
    <row r="59" spans="1:17" s="16" customFormat="1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9"/>
      <c r="Q59" s="9"/>
    </row>
    <row r="60" spans="1:17" s="16" customFormat="1" ht="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"/>
      <c r="Q60" s="9"/>
    </row>
    <row r="61" spans="1:17" s="16" customFormat="1" ht="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9"/>
      <c r="Q61" s="9"/>
    </row>
    <row r="62" spans="1:17" s="16" customFormat="1" ht="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9"/>
      <c r="Q62" s="9"/>
    </row>
    <row r="63" spans="1:17" s="16" customFormat="1" ht="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9"/>
      <c r="Q63" s="9"/>
    </row>
    <row r="64" spans="1:17" s="16" customFormat="1" ht="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9"/>
      <c r="Q64" s="9"/>
    </row>
    <row r="65" spans="1:17" s="16" customFormat="1" ht="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9"/>
      <c r="Q65" s="9"/>
    </row>
    <row r="66" spans="1:17" x14ac:dyDescent="0.2">
      <c r="P66" s="9"/>
      <c r="Q66" s="9"/>
    </row>
    <row r="67" spans="1:17" x14ac:dyDescent="0.2">
      <c r="P67" s="9"/>
      <c r="Q67" s="9"/>
    </row>
    <row r="68" spans="1:17" x14ac:dyDescent="0.2">
      <c r="P68" s="9"/>
      <c r="Q68" s="9"/>
    </row>
    <row r="69" spans="1:17" s="35" customForma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9"/>
      <c r="Q69" s="9"/>
    </row>
    <row r="70" spans="1:17" x14ac:dyDescent="0.2">
      <c r="P70" s="9"/>
      <c r="Q70" s="9"/>
    </row>
    <row r="71" spans="1:17" x14ac:dyDescent="0.2">
      <c r="P71" s="9"/>
      <c r="Q71" s="9"/>
    </row>
    <row r="72" spans="1:17" x14ac:dyDescent="0.2">
      <c r="P72" s="9"/>
      <c r="Q72" s="9"/>
    </row>
    <row r="73" spans="1:17" x14ac:dyDescent="0.2">
      <c r="P73" s="9"/>
      <c r="Q73" s="9"/>
    </row>
    <row r="74" spans="1:17" x14ac:dyDescent="0.2">
      <c r="P74" s="9"/>
      <c r="Q74" s="9"/>
    </row>
    <row r="80" spans="1:17" s="35" customForma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</vt:lpstr>
      <vt:lpstr>2017</vt:lpstr>
      <vt:lpstr>2018_Copper</vt:lpstr>
      <vt:lpstr>2018_ INDUSTRIAL</vt:lpstr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2019-04-24T11:07:18Z</dcterms:created>
  <dcterms:modified xsi:type="dcterms:W3CDTF">2019-04-24T12:53:42Z</dcterms:modified>
</cp:coreProperties>
</file>