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755" firstSheet="1" activeTab="8"/>
  </bookViews>
  <sheets>
    <sheet name="SUMMARY" sheetId="1" r:id="rId1"/>
    <sheet name="Materiality" sheetId="9" r:id="rId2"/>
    <sheet name="MMMD" sheetId="2" r:id="rId3"/>
    <sheet name="ZRA" sheetId="3" r:id="rId4"/>
    <sheet name="MLNR" sheetId="4" r:id="rId5"/>
    <sheet name="MOF" sheetId="5" r:id="rId6"/>
    <sheet name="IDC" sheetId="6" r:id="rId7"/>
    <sheet name="ZCCM-IH (i)" sheetId="7" r:id="rId8"/>
    <sheet name="ZCCM-IH(ii)" sheetId="8" r:id="rId9"/>
  </sheets>
  <externalReferences>
    <externalReference r:id="rId10"/>
    <externalReference r:id="rId11"/>
    <externalReference r:id="rId12"/>
    <externalReference r:id="rId13"/>
  </externalReferences>
  <calcPr calcId="152511" calcOnSave="0"/>
</workbook>
</file>

<file path=xl/calcChain.xml><?xml version="1.0" encoding="utf-8"?>
<calcChain xmlns="http://schemas.openxmlformats.org/spreadsheetml/2006/main">
  <c r="E12" i="9" l="1"/>
  <c r="D12" i="9"/>
  <c r="E11" i="9"/>
  <c r="E10" i="9"/>
  <c r="E9" i="9"/>
  <c r="D9" i="9"/>
  <c r="D8" i="9"/>
  <c r="C8" i="9"/>
  <c r="E8" i="9" s="1"/>
  <c r="D7" i="9"/>
  <c r="E7" i="9" s="1"/>
  <c r="E13" i="9" l="1"/>
  <c r="C13" i="9"/>
  <c r="D13" i="9"/>
  <c r="C11" i="5"/>
  <c r="E11" i="1" l="1"/>
  <c r="E10" i="1"/>
  <c r="D7" i="1" l="1"/>
  <c r="D58" i="8"/>
  <c r="C58" i="8"/>
  <c r="E57" i="8"/>
  <c r="G57" i="8" s="1"/>
  <c r="E56" i="8"/>
  <c r="G56" i="8" s="1"/>
  <c r="E55" i="8"/>
  <c r="G55" i="8" s="1"/>
  <c r="E54" i="8"/>
  <c r="G54" i="8" s="1"/>
  <c r="E53" i="8"/>
  <c r="G53" i="8" s="1"/>
  <c r="E52" i="8"/>
  <c r="G52" i="8" s="1"/>
  <c r="E51" i="8"/>
  <c r="G51" i="8" s="1"/>
  <c r="E50" i="8"/>
  <c r="G50" i="8" s="1"/>
  <c r="E49" i="8"/>
  <c r="G49" i="8" s="1"/>
  <c r="E48" i="8"/>
  <c r="G48" i="8" s="1"/>
  <c r="E47" i="8"/>
  <c r="G47" i="8" s="1"/>
  <c r="E46" i="8"/>
  <c r="G46" i="8" s="1"/>
  <c r="E45" i="8"/>
  <c r="G45" i="8" s="1"/>
  <c r="E44" i="8"/>
  <c r="G44" i="8" s="1"/>
  <c r="E43" i="8"/>
  <c r="G43" i="8" s="1"/>
  <c r="E42" i="8"/>
  <c r="G42" i="8" s="1"/>
  <c r="E41" i="8"/>
  <c r="G41" i="8" s="1"/>
  <c r="E40" i="8"/>
  <c r="G40" i="8" s="1"/>
  <c r="E39" i="8"/>
  <c r="G39" i="8" s="1"/>
  <c r="E38" i="8"/>
  <c r="G38" i="8" s="1"/>
  <c r="E37" i="8"/>
  <c r="G37" i="8" s="1"/>
  <c r="E36" i="8"/>
  <c r="G36" i="8" s="1"/>
  <c r="E35" i="8"/>
  <c r="G35" i="8" s="1"/>
  <c r="E34" i="8"/>
  <c r="G34" i="8" s="1"/>
  <c r="E33" i="8"/>
  <c r="G33" i="8" s="1"/>
  <c r="E32" i="8"/>
  <c r="G32" i="8" s="1"/>
  <c r="E31" i="8"/>
  <c r="G31" i="8" s="1"/>
  <c r="E30" i="8"/>
  <c r="G30" i="8" s="1"/>
  <c r="E29" i="8"/>
  <c r="G29" i="8" s="1"/>
  <c r="E28" i="8"/>
  <c r="G28" i="8" s="1"/>
  <c r="E27" i="8"/>
  <c r="G27" i="8" s="1"/>
  <c r="E26" i="8"/>
  <c r="G26" i="8" s="1"/>
  <c r="E25" i="8"/>
  <c r="G25" i="8" s="1"/>
  <c r="E24" i="8"/>
  <c r="G24" i="8" s="1"/>
  <c r="E23" i="8"/>
  <c r="G23" i="8" s="1"/>
  <c r="E22" i="8"/>
  <c r="G22" i="8" s="1"/>
  <c r="E21" i="8"/>
  <c r="G21" i="8" s="1"/>
  <c r="E20" i="8"/>
  <c r="G20" i="8" s="1"/>
  <c r="E19" i="8"/>
  <c r="G19" i="8" s="1"/>
  <c r="E18" i="8"/>
  <c r="G18" i="8" s="1"/>
  <c r="E17" i="8"/>
  <c r="G17" i="8" s="1"/>
  <c r="E16" i="8"/>
  <c r="G16" i="8" s="1"/>
  <c r="E15" i="8"/>
  <c r="G15" i="8" s="1"/>
  <c r="E14" i="8"/>
  <c r="G14" i="8" s="1"/>
  <c r="E13" i="8"/>
  <c r="G13" i="8" s="1"/>
  <c r="E12" i="8"/>
  <c r="G12" i="8" s="1"/>
  <c r="E11" i="8"/>
  <c r="G11" i="8" s="1"/>
  <c r="E10" i="8"/>
  <c r="G10" i="8" s="1"/>
  <c r="C10" i="7"/>
  <c r="E9" i="7"/>
  <c r="E8" i="7"/>
  <c r="E10" i="7" s="1"/>
  <c r="E61" i="8" s="1"/>
  <c r="C10" i="6"/>
  <c r="E58" i="8" l="1"/>
  <c r="E7" i="1"/>
  <c r="G58" i="8"/>
  <c r="E62" i="8" s="1"/>
  <c r="E63" i="8" s="1"/>
  <c r="D12" i="1" s="1"/>
  <c r="E12" i="1" s="1"/>
  <c r="E49" i="4" l="1"/>
  <c r="E48" i="4"/>
  <c r="D42" i="4"/>
  <c r="D43" i="4" s="1"/>
  <c r="C42" i="4"/>
  <c r="C43" i="4" s="1"/>
  <c r="D39" i="4"/>
  <c r="C39" i="4"/>
  <c r="E39" i="4" s="1"/>
  <c r="D38" i="4"/>
  <c r="C38" i="4"/>
  <c r="E38" i="4" s="1"/>
  <c r="D35" i="4"/>
  <c r="E35" i="4" s="1"/>
  <c r="E34" i="4"/>
  <c r="D31" i="4"/>
  <c r="D30" i="4"/>
  <c r="C30" i="4"/>
  <c r="C31" i="4" s="1"/>
  <c r="E31" i="4" s="1"/>
  <c r="D27" i="4"/>
  <c r="C27" i="4"/>
  <c r="E27" i="4" s="1"/>
  <c r="E26" i="4"/>
  <c r="D26" i="4"/>
  <c r="C26" i="4"/>
  <c r="D22" i="4"/>
  <c r="E22" i="4" s="1"/>
  <c r="D19" i="4"/>
  <c r="D18" i="4"/>
  <c r="C18" i="4"/>
  <c r="C19" i="4" s="1"/>
  <c r="E19" i="4" s="1"/>
  <c r="D15" i="4"/>
  <c r="C15" i="4"/>
  <c r="E15" i="4" s="1"/>
  <c r="E14" i="4"/>
  <c r="C14" i="4"/>
  <c r="C11" i="4"/>
  <c r="D10" i="4"/>
  <c r="D11" i="4" s="1"/>
  <c r="C44" i="4" l="1"/>
  <c r="C51" i="4" s="1"/>
  <c r="E43" i="4"/>
  <c r="E11" i="4"/>
  <c r="E10" i="4"/>
  <c r="D23" i="4"/>
  <c r="E23" i="4" s="1"/>
  <c r="E42" i="4"/>
  <c r="E18" i="4"/>
  <c r="E30" i="4"/>
  <c r="E44" i="4" l="1"/>
  <c r="E51" i="4" s="1"/>
  <c r="D44" i="4"/>
  <c r="D51" i="4" s="1"/>
  <c r="D9" i="1" s="1"/>
  <c r="E9" i="1" s="1"/>
  <c r="D126" i="3" l="1"/>
  <c r="C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08" i="3"/>
  <c r="D108" i="3"/>
  <c r="C108" i="3"/>
  <c r="E107" i="3"/>
  <c r="E106" i="3"/>
  <c r="E105" i="3"/>
  <c r="E104" i="3"/>
  <c r="E103" i="3"/>
  <c r="E102" i="3"/>
  <c r="E101" i="3"/>
  <c r="E100" i="3"/>
  <c r="D97" i="3"/>
  <c r="E97" i="3" s="1"/>
  <c r="C97" i="3"/>
  <c r="E96" i="3"/>
  <c r="E95" i="3"/>
  <c r="E94" i="3"/>
  <c r="E93" i="3"/>
  <c r="E92" i="3"/>
  <c r="E91" i="3"/>
  <c r="E90" i="3"/>
  <c r="E89" i="3"/>
  <c r="E88" i="3"/>
  <c r="D84" i="3"/>
  <c r="C84" i="3"/>
  <c r="E84" i="3" s="1"/>
  <c r="D83" i="3"/>
  <c r="C83" i="3"/>
  <c r="E83" i="3" s="1"/>
  <c r="D82" i="3"/>
  <c r="C82" i="3"/>
  <c r="E82" i="3" s="1"/>
  <c r="D81" i="3"/>
  <c r="C81" i="3"/>
  <c r="D80" i="3"/>
  <c r="C80" i="3"/>
  <c r="D79" i="3"/>
  <c r="C79" i="3"/>
  <c r="D78" i="3"/>
  <c r="C78" i="3"/>
  <c r="E78" i="3" s="1"/>
  <c r="D77" i="3"/>
  <c r="C77" i="3"/>
  <c r="E77" i="3" s="1"/>
  <c r="D73" i="3"/>
  <c r="C73" i="3"/>
  <c r="D72" i="3"/>
  <c r="C72" i="3"/>
  <c r="E72" i="3" s="1"/>
  <c r="D71" i="3"/>
  <c r="C71" i="3"/>
  <c r="D70" i="3"/>
  <c r="C70" i="3"/>
  <c r="E70" i="3" s="1"/>
  <c r="D69" i="3"/>
  <c r="C69" i="3"/>
  <c r="D68" i="3"/>
  <c r="C68" i="3"/>
  <c r="E68" i="3" s="1"/>
  <c r="D67" i="3"/>
  <c r="C67" i="3"/>
  <c r="E67" i="3" s="1"/>
  <c r="D66" i="3"/>
  <c r="D74" i="3" s="1"/>
  <c r="C66" i="3"/>
  <c r="D65" i="3"/>
  <c r="C65" i="3"/>
  <c r="E65" i="3" s="1"/>
  <c r="E62" i="3"/>
  <c r="D62" i="3"/>
  <c r="C62" i="3"/>
  <c r="E61" i="3"/>
  <c r="E60" i="3"/>
  <c r="E59" i="3"/>
  <c r="E58" i="3"/>
  <c r="E57" i="3"/>
  <c r="E56" i="3"/>
  <c r="E55" i="3"/>
  <c r="E54" i="3"/>
  <c r="D51" i="3"/>
  <c r="E51" i="3" s="1"/>
  <c r="C51" i="3"/>
  <c r="E50" i="3"/>
  <c r="E49" i="3"/>
  <c r="E48" i="3"/>
  <c r="E47" i="3"/>
  <c r="E46" i="3"/>
  <c r="E45" i="3"/>
  <c r="E44" i="3"/>
  <c r="E43" i="3"/>
  <c r="D40" i="3"/>
  <c r="C40" i="3"/>
  <c r="E40" i="3" s="1"/>
  <c r="E39" i="3"/>
  <c r="E38" i="3"/>
  <c r="E37" i="3"/>
  <c r="E36" i="3"/>
  <c r="E35" i="3"/>
  <c r="E34" i="3"/>
  <c r="E33" i="3"/>
  <c r="E32" i="3"/>
  <c r="D29" i="3"/>
  <c r="C29" i="3"/>
  <c r="E29" i="3" s="1"/>
  <c r="E28" i="3"/>
  <c r="E27" i="3"/>
  <c r="E26" i="3"/>
  <c r="E25" i="3"/>
  <c r="E24" i="3"/>
  <c r="E23" i="3"/>
  <c r="E22" i="3"/>
  <c r="E21" i="3"/>
  <c r="C18" i="3"/>
  <c r="E17" i="3"/>
  <c r="E16" i="3"/>
  <c r="E15" i="3"/>
  <c r="D14" i="3"/>
  <c r="E14" i="3" s="1"/>
  <c r="E13" i="3"/>
  <c r="E12" i="3"/>
  <c r="D11" i="3"/>
  <c r="E10" i="3"/>
  <c r="D18" i="3" l="1"/>
  <c r="E18" i="3" s="1"/>
  <c r="C74" i="3"/>
  <c r="E74" i="3" s="1"/>
  <c r="E80" i="3"/>
  <c r="D85" i="3"/>
  <c r="E81" i="3"/>
  <c r="E71" i="3"/>
  <c r="E69" i="3"/>
  <c r="E66" i="3"/>
  <c r="E73" i="3"/>
  <c r="E79" i="3"/>
  <c r="D109" i="3"/>
  <c r="D128" i="3" s="1"/>
  <c r="D8" i="1" s="1"/>
  <c r="D13" i="1" s="1"/>
  <c r="C85" i="3"/>
  <c r="E126" i="3"/>
  <c r="E128" i="3" s="1"/>
  <c r="E11" i="3"/>
  <c r="E85" i="3" l="1"/>
  <c r="C109" i="3"/>
  <c r="C128" i="3" s="1"/>
  <c r="C8" i="1" s="1"/>
  <c r="E8" i="1" s="1"/>
  <c r="E13" i="1" s="1"/>
  <c r="D88" i="2"/>
  <c r="C88" i="2"/>
  <c r="E88" i="2" s="1"/>
  <c r="E87" i="2"/>
  <c r="E86" i="2"/>
  <c r="E85" i="2"/>
  <c r="E84" i="2"/>
  <c r="E83" i="2"/>
  <c r="E78" i="2"/>
  <c r="E77" i="2"/>
  <c r="E76" i="2"/>
  <c r="E75" i="2"/>
  <c r="E74" i="2"/>
  <c r="E73" i="2"/>
  <c r="E69" i="2"/>
  <c r="E68" i="2"/>
  <c r="E67" i="2"/>
  <c r="E66" i="2"/>
  <c r="E65" i="2"/>
  <c r="D62" i="2"/>
  <c r="D79" i="2" s="1"/>
  <c r="D90" i="2" s="1"/>
  <c r="C62" i="2"/>
  <c r="C79" i="2" s="1"/>
  <c r="C90" i="2" s="1"/>
  <c r="E61" i="2"/>
  <c r="E60" i="2"/>
  <c r="E59" i="2"/>
  <c r="E58" i="2"/>
  <c r="E57" i="2"/>
  <c r="D54" i="2"/>
  <c r="E54" i="2" s="1"/>
  <c r="C54" i="2"/>
  <c r="E53" i="2"/>
  <c r="E52" i="2"/>
  <c r="E51" i="2"/>
  <c r="E50" i="2"/>
  <c r="E49" i="2"/>
  <c r="D46" i="2"/>
  <c r="E46" i="2" s="1"/>
  <c r="C46" i="2"/>
  <c r="E45" i="2"/>
  <c r="E44" i="2"/>
  <c r="E43" i="2"/>
  <c r="E42" i="2"/>
  <c r="E41" i="2"/>
  <c r="E38" i="2"/>
  <c r="E37" i="2"/>
  <c r="E36" i="2"/>
  <c r="E35" i="2"/>
  <c r="E34" i="2"/>
  <c r="E33" i="2"/>
  <c r="D30" i="2"/>
  <c r="C30" i="2"/>
  <c r="E30" i="2" s="1"/>
  <c r="E29" i="2"/>
  <c r="E28" i="2"/>
  <c r="E27" i="2"/>
  <c r="E26" i="2"/>
  <c r="E25" i="2"/>
  <c r="D22" i="2"/>
  <c r="C22" i="2"/>
  <c r="E22" i="2" s="1"/>
  <c r="E21" i="2"/>
  <c r="E20" i="2"/>
  <c r="E19" i="2"/>
  <c r="E18" i="2"/>
  <c r="E17" i="2"/>
  <c r="D14" i="2"/>
  <c r="C14" i="2"/>
  <c r="E14" i="2" s="1"/>
  <c r="E13" i="2"/>
  <c r="E12" i="2"/>
  <c r="E11" i="2"/>
  <c r="E10" i="2"/>
  <c r="E9" i="2"/>
  <c r="C13" i="1" l="1"/>
  <c r="E90" i="2"/>
  <c r="E62" i="2"/>
  <c r="E79" i="2" s="1"/>
</calcChain>
</file>

<file path=xl/sharedStrings.xml><?xml version="1.0" encoding="utf-8"?>
<sst xmlns="http://schemas.openxmlformats.org/spreadsheetml/2006/main" count="338" uniqueCount="89">
  <si>
    <t>ZAMBIA EXTRACTIVE INDUSTRIES TRANSPARENCY INITIATIVE (ZEITI)</t>
  </si>
  <si>
    <t xml:space="preserve">SUMMARY OF VARIANCES OF RECEIPTS ACKNOWLEDGED BY GOVERNMENT AGENCIES </t>
  </si>
  <si>
    <t>BETWEEN INDEPENDENT ADMINISTRATOR AND OAG VERIFIED FIGURES</t>
  </si>
  <si>
    <t>S/N</t>
  </si>
  <si>
    <t>MINISTRY/AGENCY</t>
  </si>
  <si>
    <t>MMMD</t>
  </si>
  <si>
    <t>ZRA</t>
  </si>
  <si>
    <t>ZCCM-IH</t>
  </si>
  <si>
    <t>Industrial Development Corporation</t>
  </si>
  <si>
    <t>Ministry of Finance</t>
  </si>
  <si>
    <t>Ministry of Lands and Natural Resources</t>
  </si>
  <si>
    <t>Grand Total</t>
  </si>
  <si>
    <t>ZAMBIA EXTRACTIVE INDUSTRIES TRANSPARENCY INITIATIVE</t>
  </si>
  <si>
    <t>SUMMARY OF VARIANCES OF RECEIPTS ACKNOWLEDGED BY MMMD BETWEEN</t>
  </si>
  <si>
    <t>INDEPENDENT ADMINISTRATOR FIGURES AND OAG VERIFIED FIGURES</t>
  </si>
  <si>
    <t>INSCOPE</t>
  </si>
  <si>
    <t>Company</t>
  </si>
  <si>
    <t>Kansanshi Mining PLC</t>
  </si>
  <si>
    <t>Application Fees</t>
  </si>
  <si>
    <t>Licence Fees</t>
  </si>
  <si>
    <t>Area Charges</t>
  </si>
  <si>
    <t>Valuation Fees</t>
  </si>
  <si>
    <t>Other Fees and charges</t>
  </si>
  <si>
    <t>Sub Total</t>
  </si>
  <si>
    <t>Konkola Copper Mines</t>
  </si>
  <si>
    <t>Lumwana Mining Company</t>
  </si>
  <si>
    <t>Mopani Copper Mines</t>
  </si>
  <si>
    <t>Kalumbila Minerals Limited</t>
  </si>
  <si>
    <t>First Quantum Mining and Operations Ltd</t>
  </si>
  <si>
    <t>Chambishi Copper Smelter Limited</t>
  </si>
  <si>
    <t>ZCCM-IH PLC</t>
  </si>
  <si>
    <t>Maamba Colliories Limited</t>
  </si>
  <si>
    <t>Total</t>
  </si>
  <si>
    <t>UNILATERAL DISCLOSURE</t>
  </si>
  <si>
    <t>SUMMARY OF VARIANCES OF RECEIPTS ACKNOWLEDGED BY ZRA BETWEEN</t>
  </si>
  <si>
    <t>Pay As You Earn</t>
  </si>
  <si>
    <t>Import VAT</t>
  </si>
  <si>
    <t>Mineral Royalty Tax</t>
  </si>
  <si>
    <t>Corporate Income TaxIncluding Provisional Tax</t>
  </si>
  <si>
    <t>VAT</t>
  </si>
  <si>
    <t>Import/Customs Duty</t>
  </si>
  <si>
    <t>Withholding Taxes</t>
  </si>
  <si>
    <t>Excise Duty-Electricity Energy</t>
  </si>
  <si>
    <t>Property Transfer Tax</t>
  </si>
  <si>
    <t>Turnover Tax</t>
  </si>
  <si>
    <t>Domestic Excise</t>
  </si>
  <si>
    <t>Presumptive Tax</t>
  </si>
  <si>
    <t xml:space="preserve">SUMMARY OF VARIANCES OF RECEIPTS ACKNOWLEDGED BY MINISTRY OF LANDS AND NATURAL </t>
  </si>
  <si>
    <t>RESOURCES BETWEEN INDEPENDENT ADMINISTRATOR'S FIGURES AND OAG VERIFIED FIGURES</t>
  </si>
  <si>
    <t>Ground Rent</t>
  </si>
  <si>
    <t>OFFICE OF THE AUDITOR GENERAL</t>
  </si>
  <si>
    <t>AUDIT OF MINISTRY OF FINANCE</t>
  </si>
  <si>
    <t>AUDIT OF REVENUE COLLECTION FOR THE YEAR 2018</t>
  </si>
  <si>
    <t>DIVIDENDS RECEIVED BY MINISTRY OF FINANCE FROM ZCCM-IH</t>
  </si>
  <si>
    <t>NAME OF COMPANIES</t>
  </si>
  <si>
    <t>Revenue from Mining Companies in 2018</t>
  </si>
  <si>
    <t>Dividend from Kansanshi Mining Plc</t>
  </si>
  <si>
    <t>Date</t>
  </si>
  <si>
    <t>Amount(US$)</t>
  </si>
  <si>
    <t>Rate</t>
  </si>
  <si>
    <t>Price Participation Income from Konkola Copper Mines Plc</t>
  </si>
  <si>
    <t>Principal</t>
  </si>
  <si>
    <t xml:space="preserve">Interest </t>
  </si>
  <si>
    <t>ZCCM-IH(ii)</t>
  </si>
  <si>
    <t>SUMMARY</t>
  </si>
  <si>
    <t>Dividends from ZCCM-IH Shares</t>
  </si>
  <si>
    <t>Price Participation Fees</t>
  </si>
  <si>
    <t xml:space="preserve">DIVIDENDS RECEIVED BY INDUSTRIAL DEVELOPMENT </t>
  </si>
  <si>
    <t>CORPORATION (IDC)  FROM ZCCM-IH</t>
  </si>
  <si>
    <t>VARIANCES
K</t>
  </si>
  <si>
    <t>VERIFIED FIGURES BY OAG
K</t>
  </si>
  <si>
    <t>INDEPENDENT ADMINISTRATOR
K</t>
  </si>
  <si>
    <t>MINISTRY OF MINES AND MINERALS DEVELOPMENT</t>
  </si>
  <si>
    <t>Independent Administrator
K</t>
  </si>
  <si>
    <t>OAG Verified figures
K</t>
  </si>
  <si>
    <t>Variance
K</t>
  </si>
  <si>
    <t>ZAMBIA REVENUE AUTHORITY</t>
  </si>
  <si>
    <t>OAG Verified Figures
K</t>
  </si>
  <si>
    <t>MINISTRY OF LANDS AND NATURAL RESPOURCES</t>
  </si>
  <si>
    <t xml:space="preserve">MINISTRY OF FINANCE </t>
  </si>
  <si>
    <t>DIVIDEND PAID 
K</t>
  </si>
  <si>
    <t>Amount
US$</t>
  </si>
  <si>
    <t>Amount 
ZMK</t>
  </si>
  <si>
    <t>Total Amount 
ZMK</t>
  </si>
  <si>
    <t>Total Amount 
US$</t>
  </si>
  <si>
    <t xml:space="preserve">Total </t>
  </si>
  <si>
    <t>Toal Revenue Reported in the templates</t>
  </si>
  <si>
    <t xml:space="preserve">Total Errors (Variounce with figures reported by Independednt Administrator </t>
  </si>
  <si>
    <t>Percentage of errors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</si>
</sst>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b/>
      <sz val="11"/>
      <color rgb="FFFF0000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0" xfId="0" applyFont="1"/>
    <xf numFmtId="0" fontId="5" fillId="0" borderId="1" xfId="0" applyFont="1" applyBorder="1"/>
    <xf numFmtId="164" fontId="0" fillId="0" borderId="0" xfId="1" applyNumberFormat="1" applyFont="1"/>
    <xf numFmtId="0" fontId="5" fillId="0" borderId="0" xfId="0" applyFont="1"/>
    <xf numFmtId="164" fontId="6" fillId="0" borderId="1" xfId="1" applyNumberFormat="1" applyFont="1" applyBorder="1"/>
    <xf numFmtId="0" fontId="6" fillId="0" borderId="1" xfId="0" applyFont="1" applyBorder="1"/>
    <xf numFmtId="164" fontId="5" fillId="0" borderId="1" xfId="1" applyNumberFormat="1" applyFont="1" applyBorder="1"/>
    <xf numFmtId="0" fontId="7" fillId="0" borderId="0" xfId="0" applyFont="1"/>
    <xf numFmtId="164" fontId="0" fillId="0" borderId="0" xfId="0" applyNumberFormat="1"/>
    <xf numFmtId="164" fontId="6" fillId="0" borderId="1" xfId="0" applyNumberFormat="1" applyFont="1" applyBorder="1"/>
    <xf numFmtId="3" fontId="6" fillId="0" borderId="1" xfId="0" applyNumberFormat="1" applyFont="1" applyBorder="1"/>
    <xf numFmtId="3" fontId="5" fillId="0" borderId="1" xfId="0" applyNumberFormat="1" applyFont="1" applyBorder="1"/>
    <xf numFmtId="164" fontId="6" fillId="0" borderId="0" xfId="1" applyNumberFormat="1" applyFont="1"/>
    <xf numFmtId="0" fontId="6" fillId="0" borderId="0" xfId="0" applyFont="1"/>
    <xf numFmtId="164" fontId="6" fillId="0" borderId="0" xfId="0" applyNumberFormat="1" applyFont="1"/>
    <xf numFmtId="0" fontId="4" fillId="0" borderId="1" xfId="0" applyFont="1" applyBorder="1" applyAlignment="1">
      <alignment vertical="top"/>
    </xf>
    <xf numFmtId="165" fontId="4" fillId="0" borderId="1" xfId="1" applyNumberFormat="1" applyFont="1" applyBorder="1" applyAlignment="1">
      <alignment vertical="top"/>
    </xf>
    <xf numFmtId="165" fontId="5" fillId="0" borderId="1" xfId="0" applyNumberFormat="1" applyFont="1" applyBorder="1"/>
    <xf numFmtId="43" fontId="6" fillId="0" borderId="0" xfId="1" applyFont="1"/>
    <xf numFmtId="43" fontId="5" fillId="0" borderId="1" xfId="1" applyFont="1" applyBorder="1"/>
    <xf numFmtId="43" fontId="6" fillId="0" borderId="1" xfId="1" applyFont="1" applyBorder="1"/>
    <xf numFmtId="15" fontId="6" fillId="0" borderId="1" xfId="0" applyNumberFormat="1" applyFont="1" applyBorder="1"/>
    <xf numFmtId="43" fontId="6" fillId="0" borderId="1" xfId="0" applyNumberFormat="1" applyFont="1" applyBorder="1"/>
    <xf numFmtId="15" fontId="5" fillId="0" borderId="1" xfId="0" applyNumberFormat="1" applyFont="1" applyBorder="1"/>
    <xf numFmtId="43" fontId="5" fillId="0" borderId="1" xfId="0" applyNumberFormat="1" applyFont="1" applyBorder="1"/>
    <xf numFmtId="43" fontId="6" fillId="0" borderId="0" xfId="0" applyNumberFormat="1" applyFont="1"/>
    <xf numFmtId="164" fontId="3" fillId="0" borderId="0" xfId="2" applyNumberFormat="1" applyFont="1"/>
    <xf numFmtId="164" fontId="4" fillId="0" borderId="1" xfId="2" applyNumberFormat="1" applyFont="1" applyBorder="1"/>
    <xf numFmtId="164" fontId="2" fillId="0" borderId="1" xfId="0" applyNumberFormat="1" applyFont="1" applyBorder="1"/>
    <xf numFmtId="164" fontId="4" fillId="0" borderId="1" xfId="2" applyNumberFormat="1" applyFont="1" applyBorder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164" fontId="4" fillId="0" borderId="0" xfId="0" applyNumberFormat="1" applyFont="1"/>
    <xf numFmtId="0" fontId="2" fillId="2" borderId="1" xfId="0" applyFont="1" applyFill="1" applyBorder="1" applyAlignment="1">
      <alignment vertical="center"/>
    </xf>
    <xf numFmtId="164" fontId="2" fillId="2" borderId="1" xfId="2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3" borderId="1" xfId="0" applyFont="1" applyFill="1" applyBorder="1" applyAlignment="1">
      <alignment vertical="center"/>
    </xf>
    <xf numFmtId="164" fontId="5" fillId="3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2" xfId="0" applyFont="1" applyBorder="1"/>
    <xf numFmtId="0" fontId="6" fillId="0" borderId="2" xfId="0" applyFont="1" applyBorder="1"/>
    <xf numFmtId="0" fontId="5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3" borderId="2" xfId="0" applyFont="1" applyFill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5" fillId="0" borderId="0" xfId="0" applyFont="1" applyBorder="1"/>
    <xf numFmtId="0" fontId="5" fillId="3" borderId="1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5" fillId="0" borderId="0" xfId="0" applyFont="1" applyAlignment="1"/>
    <xf numFmtId="164" fontId="5" fillId="0" borderId="1" xfId="0" applyNumberFormat="1" applyFont="1" applyBorder="1"/>
    <xf numFmtId="0" fontId="5" fillId="2" borderId="1" xfId="0" applyFont="1" applyFill="1" applyBorder="1" applyAlignment="1">
      <alignment vertical="center"/>
    </xf>
    <xf numFmtId="43" fontId="5" fillId="2" borderId="1" xfId="1" applyFont="1" applyFill="1" applyBorder="1" applyAlignment="1">
      <alignment horizontal="center" vertical="center" wrapText="1"/>
    </xf>
    <xf numFmtId="43" fontId="5" fillId="2" borderId="1" xfId="1" applyFont="1" applyFill="1" applyBorder="1" applyAlignment="1">
      <alignment horizontal="center" vertical="center"/>
    </xf>
    <xf numFmtId="43" fontId="5" fillId="3" borderId="1" xfId="1" applyFont="1" applyFill="1" applyBorder="1" applyAlignment="1">
      <alignment vertical="center"/>
    </xf>
    <xf numFmtId="0" fontId="3" fillId="0" borderId="3" xfId="0" applyNumberFormat="1" applyFont="1" applyBorder="1"/>
    <xf numFmtId="0" fontId="2" fillId="0" borderId="3" xfId="2" applyNumberFormat="1" applyFont="1" applyBorder="1"/>
    <xf numFmtId="0" fontId="3" fillId="0" borderId="3" xfId="2" applyNumberFormat="1" applyFont="1" applyBorder="1"/>
    <xf numFmtId="0" fontId="2" fillId="0" borderId="1" xfId="0" applyFont="1" applyBorder="1"/>
    <xf numFmtId="0" fontId="5" fillId="0" borderId="1" xfId="0" applyFont="1" applyBorder="1" applyAlignment="1">
      <alignment wrapText="1"/>
    </xf>
    <xf numFmtId="9" fontId="5" fillId="0" borderId="1" xfId="0" applyNumberFormat="1" applyFont="1" applyBorder="1"/>
    <xf numFmtId="0" fontId="2" fillId="0" borderId="0" xfId="0" applyFont="1" applyAlignment="1">
      <alignment horizontal="center"/>
    </xf>
    <xf numFmtId="0" fontId="5" fillId="0" borderId="3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3" fontId="5" fillId="3" borderId="7" xfId="1" applyFont="1" applyFill="1" applyBorder="1" applyAlignment="1">
      <alignment horizontal="center" vertical="center"/>
    </xf>
    <xf numFmtId="43" fontId="5" fillId="3" borderId="2" xfId="1" applyFont="1" applyFill="1" applyBorder="1" applyAlignment="1">
      <alignment horizontal="center" vertic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arles.Chiwele\Desktop\Charles%20All\2020\EITI%20Data%20from%20Government%20Agencies%20-%20Copy\ZRA%20Data%20Obtained%20from%20ZRA-Mukuka\Kansanshi%20Mine%20-%20ZEITI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arles.Chiwele\Desktop\Charles%20All\2020\EITI%20Data%20from%20Government%20Agencies%20-%20Copy\ZRA%20Data%20Obtained%20from%20ZRA-Mukuka\First%20Quantum%20Mining%20and%20Operations%20ZEITI%20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arles.Chiwele\Desktop\Charles%20All\2020\EITI%20Data%20from%20Government%20Agencies%20-%20Copy\ZRA%20Data%20Obtained%20from%20ZRA-Mukuka\CCS%20ZEITI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arles.Chiwele\Desktop\Charles%20All\2020\EITI%20Data%20from%20Government%20Agencies%20-%20Copy\Workings\MLNR\SUmmary%20of%20Companies%20by%20Taxtype%20land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Summury of Rep Temp"/>
      <sheetName val="1.Identification sheet"/>
      <sheetName val="2.Reporting Template"/>
      <sheetName val="Sheet1"/>
      <sheetName val="3.1Payments detail by project"/>
      <sheetName val="3.2Other Payments flow detail"/>
      <sheetName val="4.Social Payments detail"/>
      <sheetName val="5.Production detail"/>
      <sheetName val="6.Exportation detail "/>
      <sheetName val="7.Beneficial Ownership declar"/>
      <sheetName val="8.GRZ &amp; ZCCM interest"/>
      <sheetName val="9.Infra prov &amp; Barter arrange."/>
      <sheetName val="10.Loans granted to mining sec"/>
      <sheetName val="11.Reporting Entities"/>
      <sheetName val="12.Payment flows"/>
    </sheetNames>
    <sheetDataSet>
      <sheetData sheetId="0"/>
      <sheetData sheetId="1"/>
      <sheetData sheetId="2">
        <row r="26">
          <cell r="E26">
            <v>265164023</v>
          </cell>
        </row>
        <row r="29">
          <cell r="E29">
            <v>173424470.99999997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Summury of Rep Temp"/>
      <sheetName val="1.Identification sheet"/>
      <sheetName val="2.Reporting Template"/>
      <sheetName val="Pivot"/>
      <sheetName val="3.1Payments detail by project"/>
      <sheetName val="3.2Other Payments flow detail"/>
      <sheetName val="4.Social Payments detail"/>
      <sheetName val="5.Production detail"/>
      <sheetName val="6.Exportation detail "/>
      <sheetName val="7.Beneficial Ownership declar"/>
      <sheetName val="8.GRZ &amp; ZCCM interest"/>
      <sheetName val="9.Infra prov &amp; Barter arrange."/>
      <sheetName val="10.Loans granted to mining sec"/>
      <sheetName val="11.Reporting Entities"/>
      <sheetName val="12.Payment flows"/>
    </sheetNames>
    <sheetDataSet>
      <sheetData sheetId="0"/>
      <sheetData sheetId="1"/>
      <sheetData sheetId="2">
        <row r="25">
          <cell r="E25">
            <v>325794801.59000003</v>
          </cell>
        </row>
        <row r="26">
          <cell r="E26">
            <v>92505259.920000002</v>
          </cell>
        </row>
        <row r="27">
          <cell r="E27">
            <v>0</v>
          </cell>
        </row>
        <row r="28">
          <cell r="E28">
            <v>57483531.749999993</v>
          </cell>
        </row>
        <row r="29">
          <cell r="E29">
            <v>82899740.650000006</v>
          </cell>
        </row>
        <row r="30">
          <cell r="E30">
            <v>82979334.640000015</v>
          </cell>
        </row>
        <row r="31">
          <cell r="E31">
            <v>16577475.52</v>
          </cell>
        </row>
        <row r="32">
          <cell r="E32">
            <v>415337.13</v>
          </cell>
        </row>
        <row r="33">
          <cell r="E33">
            <v>263000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Summury of Rep Temp"/>
      <sheetName val="1.Identification sheet"/>
      <sheetName val="2.Reporting Template"/>
      <sheetName val="Sheet1"/>
      <sheetName val="Sheet2"/>
      <sheetName val="Pivot"/>
      <sheetName val="3.1Payments detail by project"/>
      <sheetName val="3.2Other Payments flow detail"/>
      <sheetName val="4.Social Payments detail"/>
      <sheetName val="5.Production detail"/>
      <sheetName val="6.Exportation detail "/>
      <sheetName val="7.Beneficial Ownership declar"/>
      <sheetName val="8.GRZ &amp; ZCCM interest"/>
      <sheetName val="9.Infra prov &amp; Barter arrange."/>
      <sheetName val="10.Loans granted to mining sec"/>
      <sheetName val="11.Reporting Entities"/>
      <sheetName val="12.Payment flows"/>
    </sheetNames>
    <sheetDataSet>
      <sheetData sheetId="0"/>
      <sheetData sheetId="1"/>
      <sheetData sheetId="2">
        <row r="25">
          <cell r="E25">
            <v>25450971.029999994</v>
          </cell>
        </row>
        <row r="26">
          <cell r="E26">
            <v>642286638</v>
          </cell>
        </row>
        <row r="27">
          <cell r="E27">
            <v>22146729.620000001</v>
          </cell>
        </row>
        <row r="28">
          <cell r="E28">
            <v>302355781.27000004</v>
          </cell>
        </row>
        <row r="29">
          <cell r="E29">
            <v>184632790.91000006</v>
          </cell>
        </row>
        <row r="30">
          <cell r="E30">
            <v>18170017</v>
          </cell>
        </row>
        <row r="31">
          <cell r="E31">
            <v>3476711.1100000003</v>
          </cell>
        </row>
        <row r="32">
          <cell r="E32">
            <v>1943.45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heet4"/>
    </sheetNames>
    <sheetDataSet>
      <sheetData sheetId="0">
        <row r="16">
          <cell r="C16">
            <v>1140410.7700000168</v>
          </cell>
        </row>
        <row r="27">
          <cell r="C27">
            <v>2100.3000000000002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zoomScaleNormal="100" workbookViewId="0">
      <selection activeCell="C20" sqref="C20"/>
    </sheetView>
  </sheetViews>
  <sheetFormatPr defaultColWidth="8.85546875" defaultRowHeight="15" x14ac:dyDescent="0.25"/>
  <cols>
    <col min="1" max="1" width="4.140625" style="18" bestFit="1" customWidth="1"/>
    <col min="2" max="2" width="36.5703125" style="18" bestFit="1" customWidth="1"/>
    <col min="3" max="3" width="20.28515625" style="19" customWidth="1"/>
    <col min="4" max="4" width="19.5703125" style="19" customWidth="1"/>
    <col min="5" max="5" width="14.42578125" style="19" bestFit="1" customWidth="1"/>
    <col min="6" max="16384" width="8.85546875" style="18"/>
  </cols>
  <sheetData>
    <row r="1" spans="1:5" x14ac:dyDescent="0.25">
      <c r="A1" s="74" t="s">
        <v>0</v>
      </c>
      <c r="B1" s="74"/>
      <c r="C1" s="74"/>
      <c r="D1" s="74"/>
      <c r="E1" s="74"/>
    </row>
    <row r="2" spans="1:5" x14ac:dyDescent="0.25">
      <c r="B2" s="2"/>
      <c r="C2" s="31"/>
      <c r="D2" s="31"/>
    </row>
    <row r="3" spans="1:5" x14ac:dyDescent="0.25">
      <c r="A3" s="74" t="s">
        <v>1</v>
      </c>
      <c r="B3" s="74"/>
      <c r="C3" s="74"/>
      <c r="D3" s="74"/>
      <c r="E3" s="74"/>
    </row>
    <row r="4" spans="1:5" x14ac:dyDescent="0.25">
      <c r="A4" s="74" t="s">
        <v>2</v>
      </c>
      <c r="B4" s="74"/>
      <c r="C4" s="74"/>
      <c r="D4" s="74"/>
      <c r="E4" s="74"/>
    </row>
    <row r="5" spans="1:5" x14ac:dyDescent="0.25">
      <c r="A5" s="2"/>
      <c r="B5" s="68"/>
      <c r="C5" s="69"/>
      <c r="D5" s="69"/>
      <c r="E5" s="70"/>
    </row>
    <row r="6" spans="1:5" s="39" customFormat="1" ht="57" x14ac:dyDescent="0.25">
      <c r="A6" s="37" t="s">
        <v>3</v>
      </c>
      <c r="B6" s="37" t="s">
        <v>4</v>
      </c>
      <c r="C6" s="38" t="s">
        <v>71</v>
      </c>
      <c r="D6" s="38" t="s">
        <v>70</v>
      </c>
      <c r="E6" s="38" t="s">
        <v>69</v>
      </c>
    </row>
    <row r="7" spans="1:5" s="5" customFormat="1" x14ac:dyDescent="0.25">
      <c r="A7" s="3">
        <v>1</v>
      </c>
      <c r="B7" s="4" t="s">
        <v>5</v>
      </c>
      <c r="C7" s="32">
        <v>39587351</v>
      </c>
      <c r="D7" s="32">
        <f>MMMD!D90</f>
        <v>41981804</v>
      </c>
      <c r="E7" s="34">
        <f t="shared" ref="E7:E12" si="0">C7-D7</f>
        <v>-2394453</v>
      </c>
    </row>
    <row r="8" spans="1:5" s="5" customFormat="1" ht="13.9" x14ac:dyDescent="0.25">
      <c r="A8" s="3">
        <v>2</v>
      </c>
      <c r="B8" s="4" t="s">
        <v>6</v>
      </c>
      <c r="C8" s="32">
        <f>ZRA!C128</f>
        <v>15993628695.59</v>
      </c>
      <c r="D8" s="32">
        <f>ZRA!D128</f>
        <v>15393487061.59</v>
      </c>
      <c r="E8" s="34">
        <f t="shared" si="0"/>
        <v>600141634</v>
      </c>
    </row>
    <row r="9" spans="1:5" s="5" customFormat="1" ht="13.9" x14ac:dyDescent="0.25">
      <c r="A9" s="3">
        <v>3</v>
      </c>
      <c r="B9" s="4" t="s">
        <v>10</v>
      </c>
      <c r="C9" s="32">
        <v>633174</v>
      </c>
      <c r="D9" s="32">
        <f>MLNR!D51</f>
        <v>1171426.0700000168</v>
      </c>
      <c r="E9" s="34">
        <f t="shared" si="0"/>
        <v>-538252.07000001683</v>
      </c>
    </row>
    <row r="10" spans="1:5" s="5" customFormat="1" ht="13.9" x14ac:dyDescent="0.25">
      <c r="A10" s="3">
        <v>4</v>
      </c>
      <c r="B10" s="4" t="s">
        <v>9</v>
      </c>
      <c r="C10" s="32">
        <v>23178862</v>
      </c>
      <c r="D10" s="32">
        <v>23178862</v>
      </c>
      <c r="E10" s="34">
        <f t="shared" si="0"/>
        <v>0</v>
      </c>
    </row>
    <row r="11" spans="1:5" s="5" customFormat="1" ht="13.9" x14ac:dyDescent="0.25">
      <c r="A11" s="3">
        <v>5</v>
      </c>
      <c r="B11" s="4" t="s">
        <v>8</v>
      </c>
      <c r="C11" s="32">
        <v>69205642</v>
      </c>
      <c r="D11" s="32">
        <v>69205642</v>
      </c>
      <c r="E11" s="34">
        <f t="shared" si="0"/>
        <v>0</v>
      </c>
    </row>
    <row r="12" spans="1:5" s="5" customFormat="1" ht="13.9" x14ac:dyDescent="0.25">
      <c r="A12" s="3">
        <v>6</v>
      </c>
      <c r="B12" s="4" t="s">
        <v>7</v>
      </c>
      <c r="C12" s="32">
        <v>758327248.00000024</v>
      </c>
      <c r="D12" s="32">
        <f>'ZCCM-IH(ii)'!E63</f>
        <v>758327248.00000024</v>
      </c>
      <c r="E12" s="34">
        <f t="shared" si="0"/>
        <v>0</v>
      </c>
    </row>
    <row r="13" spans="1:5" s="5" customFormat="1" x14ac:dyDescent="0.25">
      <c r="A13" s="4"/>
      <c r="B13" s="71" t="s">
        <v>85</v>
      </c>
      <c r="C13" s="33">
        <f>SUM(C7:C12)</f>
        <v>16884560972.59</v>
      </c>
      <c r="D13" s="33">
        <f>SUM(D7:D12)</f>
        <v>16287352043.66</v>
      </c>
      <c r="E13" s="35">
        <f>SUM(E7:E12)</f>
        <v>597208928.92999995</v>
      </c>
    </row>
    <row r="14" spans="1:5" s="5" customFormat="1" ht="13.9" x14ac:dyDescent="0.25">
      <c r="C14" s="36"/>
      <c r="D14" s="36"/>
      <c r="E14" s="36"/>
    </row>
  </sheetData>
  <mergeCells count="3">
    <mergeCell ref="A1:E1"/>
    <mergeCell ref="A3:E3"/>
    <mergeCell ref="A4:E4"/>
  </mergeCells>
  <pageMargins left="0.7" right="0.7" top="0.75" bottom="0.75" header="0.3" footer="0.3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view="pageBreakPreview" zoomScale="90" zoomScaleNormal="100" zoomScaleSheetLayoutView="90" workbookViewId="0">
      <selection activeCell="C2" sqref="C1:C1048576"/>
    </sheetView>
  </sheetViews>
  <sheetFormatPr defaultColWidth="8.85546875" defaultRowHeight="15" x14ac:dyDescent="0.25"/>
  <cols>
    <col min="1" max="1" width="4.140625" style="18" bestFit="1" customWidth="1"/>
    <col min="2" max="2" width="41" style="18" customWidth="1"/>
    <col min="3" max="3" width="24.7109375" style="19" bestFit="1" customWidth="1"/>
    <col min="4" max="4" width="31.85546875" style="19" bestFit="1" customWidth="1"/>
    <col min="5" max="5" width="18.42578125" style="19" customWidth="1"/>
    <col min="6" max="16384" width="8.85546875" style="18"/>
  </cols>
  <sheetData>
    <row r="1" spans="1:5" x14ac:dyDescent="0.25">
      <c r="A1" s="74" t="s">
        <v>0</v>
      </c>
      <c r="B1" s="74"/>
      <c r="C1" s="74"/>
      <c r="D1" s="74"/>
      <c r="E1" s="74"/>
    </row>
    <row r="2" spans="1:5" x14ac:dyDescent="0.25">
      <c r="B2" s="2"/>
      <c r="C2" s="31"/>
      <c r="D2" s="31"/>
    </row>
    <row r="3" spans="1:5" x14ac:dyDescent="0.25">
      <c r="A3" s="74" t="s">
        <v>1</v>
      </c>
      <c r="B3" s="74"/>
      <c r="C3" s="74"/>
      <c r="D3" s="74"/>
      <c r="E3" s="74"/>
    </row>
    <row r="4" spans="1:5" x14ac:dyDescent="0.25">
      <c r="A4" s="74" t="s">
        <v>2</v>
      </c>
      <c r="B4" s="74"/>
      <c r="C4" s="74"/>
      <c r="D4" s="74"/>
      <c r="E4" s="74"/>
    </row>
    <row r="5" spans="1:5" x14ac:dyDescent="0.25">
      <c r="A5" s="2"/>
      <c r="B5" s="68"/>
      <c r="C5" s="69"/>
      <c r="D5" s="69"/>
      <c r="E5" s="70"/>
    </row>
    <row r="6" spans="1:5" s="39" customFormat="1" ht="57" x14ac:dyDescent="0.25">
      <c r="A6" s="37" t="s">
        <v>3</v>
      </c>
      <c r="B6" s="37" t="s">
        <v>4</v>
      </c>
      <c r="C6" s="38" t="s">
        <v>71</v>
      </c>
      <c r="D6" s="38" t="s">
        <v>70</v>
      </c>
      <c r="E6" s="38" t="s">
        <v>69</v>
      </c>
    </row>
    <row r="7" spans="1:5" s="5" customFormat="1" x14ac:dyDescent="0.25">
      <c r="A7" s="3">
        <v>1</v>
      </c>
      <c r="B7" s="4" t="s">
        <v>5</v>
      </c>
      <c r="C7" s="32">
        <v>39587351</v>
      </c>
      <c r="D7" s="32">
        <f>MMMD!D90</f>
        <v>41981804</v>
      </c>
      <c r="E7" s="34">
        <f t="shared" ref="E7:E12" si="0">C7-D7</f>
        <v>-2394453</v>
      </c>
    </row>
    <row r="8" spans="1:5" s="5" customFormat="1" x14ac:dyDescent="0.25">
      <c r="A8" s="3">
        <v>2</v>
      </c>
      <c r="B8" s="4" t="s">
        <v>6</v>
      </c>
      <c r="C8" s="32">
        <f>ZRA!C128</f>
        <v>15993628695.59</v>
      </c>
      <c r="D8" s="32">
        <f>ZRA!D128</f>
        <v>15393487061.59</v>
      </c>
      <c r="E8" s="34">
        <f t="shared" si="0"/>
        <v>600141634</v>
      </c>
    </row>
    <row r="9" spans="1:5" s="5" customFormat="1" x14ac:dyDescent="0.25">
      <c r="A9" s="3">
        <v>3</v>
      </c>
      <c r="B9" s="4" t="s">
        <v>10</v>
      </c>
      <c r="C9" s="32">
        <v>633174</v>
      </c>
      <c r="D9" s="32">
        <f>MLNR!D51</f>
        <v>1171426.0700000168</v>
      </c>
      <c r="E9" s="34">
        <f t="shared" si="0"/>
        <v>-538252.07000001683</v>
      </c>
    </row>
    <row r="10" spans="1:5" s="5" customFormat="1" x14ac:dyDescent="0.25">
      <c r="A10" s="3">
        <v>4</v>
      </c>
      <c r="B10" s="4" t="s">
        <v>9</v>
      </c>
      <c r="C10" s="32">
        <v>23178862</v>
      </c>
      <c r="D10" s="32">
        <v>23178862</v>
      </c>
      <c r="E10" s="34">
        <f t="shared" si="0"/>
        <v>0</v>
      </c>
    </row>
    <row r="11" spans="1:5" s="5" customFormat="1" x14ac:dyDescent="0.25">
      <c r="A11" s="3">
        <v>5</v>
      </c>
      <c r="B11" s="4" t="s">
        <v>8</v>
      </c>
      <c r="C11" s="32">
        <v>69205642</v>
      </c>
      <c r="D11" s="32">
        <v>69205642</v>
      </c>
      <c r="E11" s="34">
        <f t="shared" si="0"/>
        <v>0</v>
      </c>
    </row>
    <row r="12" spans="1:5" s="5" customFormat="1" x14ac:dyDescent="0.25">
      <c r="A12" s="3">
        <v>6</v>
      </c>
      <c r="B12" s="4" t="s">
        <v>7</v>
      </c>
      <c r="C12" s="32">
        <v>758327248.00000024</v>
      </c>
      <c r="D12" s="32">
        <f>'ZCCM-IH(ii)'!E63</f>
        <v>758327248.00000024</v>
      </c>
      <c r="E12" s="34">
        <f t="shared" si="0"/>
        <v>0</v>
      </c>
    </row>
    <row r="13" spans="1:5" s="5" customFormat="1" x14ac:dyDescent="0.25">
      <c r="A13" s="4"/>
      <c r="B13" s="71" t="s">
        <v>85</v>
      </c>
      <c r="C13" s="33">
        <f>SUM(C7:C12)</f>
        <v>16884560972.59</v>
      </c>
      <c r="D13" s="33">
        <f>SUM(D7:D12)</f>
        <v>16287352043.66</v>
      </c>
      <c r="E13" s="35">
        <f>SUM(E7:E12)</f>
        <v>597208928.92999995</v>
      </c>
    </row>
    <row r="14" spans="1:5" s="5" customFormat="1" x14ac:dyDescent="0.25">
      <c r="C14" s="36"/>
      <c r="D14" s="36"/>
      <c r="E14" s="36"/>
    </row>
    <row r="15" spans="1:5" x14ac:dyDescent="0.25">
      <c r="B15" s="6" t="s">
        <v>86</v>
      </c>
      <c r="C15" s="63"/>
      <c r="D15" s="63">
        <v>16287352044</v>
      </c>
    </row>
    <row r="16" spans="1:5" ht="29.25" x14ac:dyDescent="0.25">
      <c r="B16" s="72" t="s">
        <v>87</v>
      </c>
      <c r="C16" s="63"/>
      <c r="D16" s="63">
        <v>597208929</v>
      </c>
    </row>
    <row r="17" spans="2:4" x14ac:dyDescent="0.25">
      <c r="B17" s="6"/>
      <c r="C17" s="63"/>
      <c r="D17" s="63"/>
    </row>
    <row r="18" spans="2:4" x14ac:dyDescent="0.25">
      <c r="B18" s="6" t="s">
        <v>88</v>
      </c>
      <c r="C18" s="63"/>
      <c r="D18" s="73">
        <v>0.04</v>
      </c>
    </row>
  </sheetData>
  <mergeCells count="3">
    <mergeCell ref="A1:E1"/>
    <mergeCell ref="A3:E3"/>
    <mergeCell ref="A4:E4"/>
  </mergeCells>
  <pageMargins left="0.7" right="0.7" top="0.75" bottom="0.75" header="0.3" footer="0.3"/>
  <pageSetup paperSize="9" scale="87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6"/>
  <sheetViews>
    <sheetView zoomScaleNormal="100" workbookViewId="0">
      <selection sqref="A1:E1"/>
    </sheetView>
  </sheetViews>
  <sheetFormatPr defaultColWidth="8.85546875" defaultRowHeight="15" x14ac:dyDescent="0.25"/>
  <cols>
    <col min="1" max="1" width="4.28515625" style="1" bestFit="1" customWidth="1"/>
    <col min="2" max="2" width="41.5703125" style="1" bestFit="1" customWidth="1"/>
    <col min="3" max="3" width="17.42578125" style="7" bestFit="1" customWidth="1"/>
    <col min="4" max="4" width="14.5703125" style="7" bestFit="1" customWidth="1"/>
    <col min="5" max="5" width="13.85546875" style="7" bestFit="1" customWidth="1"/>
    <col min="6" max="16384" width="8.85546875" style="1"/>
  </cols>
  <sheetData>
    <row r="1" spans="1:5" x14ac:dyDescent="0.25">
      <c r="A1" s="76" t="s">
        <v>12</v>
      </c>
      <c r="B1" s="76"/>
      <c r="C1" s="76"/>
      <c r="D1" s="76"/>
      <c r="E1" s="76"/>
    </row>
    <row r="2" spans="1:5" x14ac:dyDescent="0.25">
      <c r="A2" s="76" t="s">
        <v>13</v>
      </c>
      <c r="B2" s="76"/>
      <c r="C2" s="76"/>
      <c r="D2" s="76"/>
      <c r="E2" s="76"/>
    </row>
    <row r="3" spans="1:5" x14ac:dyDescent="0.25">
      <c r="A3" s="76" t="s">
        <v>14</v>
      </c>
      <c r="B3" s="76"/>
      <c r="C3" s="76"/>
      <c r="D3" s="76"/>
      <c r="E3" s="76"/>
    </row>
    <row r="4" spans="1:5" x14ac:dyDescent="0.25">
      <c r="B4" s="41"/>
      <c r="C4" s="41"/>
      <c r="D4" s="41"/>
      <c r="E4" s="41"/>
    </row>
    <row r="5" spans="1:5" x14ac:dyDescent="0.25">
      <c r="A5" s="76" t="s">
        <v>72</v>
      </c>
      <c r="B5" s="76"/>
      <c r="C5" s="76"/>
      <c r="D5" s="76"/>
      <c r="E5" s="76"/>
    </row>
    <row r="6" spans="1:5" x14ac:dyDescent="0.25">
      <c r="A6" s="75" t="s">
        <v>15</v>
      </c>
      <c r="B6" s="75"/>
      <c r="C6" s="75"/>
      <c r="D6" s="75"/>
      <c r="E6" s="75"/>
    </row>
    <row r="7" spans="1:5" s="44" customFormat="1" ht="42.75" x14ac:dyDescent="0.25">
      <c r="A7" s="47" t="s">
        <v>3</v>
      </c>
      <c r="B7" s="42" t="s">
        <v>16</v>
      </c>
      <c r="C7" s="43" t="s">
        <v>73</v>
      </c>
      <c r="D7" s="43" t="s">
        <v>74</v>
      </c>
      <c r="E7" s="43" t="s">
        <v>75</v>
      </c>
    </row>
    <row r="8" spans="1:5" x14ac:dyDescent="0.25">
      <c r="A8" s="48"/>
      <c r="B8" s="45" t="s">
        <v>17</v>
      </c>
      <c r="C8" s="9"/>
      <c r="D8" s="9"/>
      <c r="E8" s="9"/>
    </row>
    <row r="9" spans="1:5" x14ac:dyDescent="0.25">
      <c r="A9" s="48">
        <v>1</v>
      </c>
      <c r="B9" s="46" t="s">
        <v>18</v>
      </c>
      <c r="C9" s="9">
        <v>0</v>
      </c>
      <c r="D9" s="9">
        <v>0</v>
      </c>
      <c r="E9" s="9">
        <f>C9-D9</f>
        <v>0</v>
      </c>
    </row>
    <row r="10" spans="1:5" x14ac:dyDescent="0.25">
      <c r="A10" s="48">
        <v>2</v>
      </c>
      <c r="B10" s="46" t="s">
        <v>19</v>
      </c>
      <c r="C10" s="9">
        <v>0</v>
      </c>
      <c r="D10" s="9">
        <v>0</v>
      </c>
      <c r="E10" s="9">
        <f t="shared" ref="E10:E22" si="0">C10-D10</f>
        <v>0</v>
      </c>
    </row>
    <row r="11" spans="1:5" x14ac:dyDescent="0.25">
      <c r="A11" s="48">
        <v>3</v>
      </c>
      <c r="B11" s="46" t="s">
        <v>20</v>
      </c>
      <c r="C11" s="9">
        <v>440188</v>
      </c>
      <c r="D11" s="9">
        <v>440188</v>
      </c>
      <c r="E11" s="9">
        <f t="shared" si="0"/>
        <v>0</v>
      </c>
    </row>
    <row r="12" spans="1:5" x14ac:dyDescent="0.25">
      <c r="A12" s="48">
        <v>4</v>
      </c>
      <c r="B12" s="46" t="s">
        <v>21</v>
      </c>
      <c r="C12" s="9">
        <v>0</v>
      </c>
      <c r="D12" s="9">
        <v>0</v>
      </c>
      <c r="E12" s="9">
        <f t="shared" si="0"/>
        <v>0</v>
      </c>
    </row>
    <row r="13" spans="1:5" x14ac:dyDescent="0.25">
      <c r="A13" s="48">
        <v>5</v>
      </c>
      <c r="B13" s="46" t="s">
        <v>22</v>
      </c>
      <c r="C13" s="9">
        <v>0</v>
      </c>
      <c r="D13" s="9">
        <v>0</v>
      </c>
      <c r="E13" s="9">
        <f t="shared" si="0"/>
        <v>0</v>
      </c>
    </row>
    <row r="14" spans="1:5" s="12" customFormat="1" x14ac:dyDescent="0.25">
      <c r="A14" s="49"/>
      <c r="B14" s="45" t="s">
        <v>23</v>
      </c>
      <c r="C14" s="11">
        <f>SUM(C9:C13)</f>
        <v>440188</v>
      </c>
      <c r="D14" s="11">
        <f>SUM(D9:D13)</f>
        <v>440188</v>
      </c>
      <c r="E14" s="9">
        <f t="shared" si="0"/>
        <v>0</v>
      </c>
    </row>
    <row r="15" spans="1:5" s="12" customFormat="1" x14ac:dyDescent="0.25">
      <c r="A15" s="49"/>
      <c r="B15" s="45"/>
      <c r="C15" s="11"/>
      <c r="D15" s="11"/>
      <c r="E15" s="9"/>
    </row>
    <row r="16" spans="1:5" x14ac:dyDescent="0.25">
      <c r="A16" s="48"/>
      <c r="B16" s="45" t="s">
        <v>24</v>
      </c>
      <c r="C16" s="9"/>
      <c r="D16" s="9"/>
      <c r="E16" s="9"/>
    </row>
    <row r="17" spans="1:5" x14ac:dyDescent="0.25">
      <c r="A17" s="48">
        <v>1</v>
      </c>
      <c r="B17" s="46" t="s">
        <v>18</v>
      </c>
      <c r="C17" s="9">
        <v>17700</v>
      </c>
      <c r="D17" s="9">
        <v>17700</v>
      </c>
      <c r="E17" s="9">
        <f t="shared" si="0"/>
        <v>0</v>
      </c>
    </row>
    <row r="18" spans="1:5" x14ac:dyDescent="0.25">
      <c r="A18" s="48">
        <v>2</v>
      </c>
      <c r="B18" s="46" t="s">
        <v>19</v>
      </c>
      <c r="C18" s="9">
        <v>0</v>
      </c>
      <c r="D18" s="9">
        <v>0</v>
      </c>
      <c r="E18" s="9">
        <f t="shared" si="0"/>
        <v>0</v>
      </c>
    </row>
    <row r="19" spans="1:5" x14ac:dyDescent="0.25">
      <c r="A19" s="48">
        <v>3</v>
      </c>
      <c r="B19" s="46" t="s">
        <v>20</v>
      </c>
      <c r="C19" s="9">
        <v>911296</v>
      </c>
      <c r="D19" s="9">
        <v>911296</v>
      </c>
      <c r="E19" s="9">
        <f t="shared" si="0"/>
        <v>0</v>
      </c>
    </row>
    <row r="20" spans="1:5" x14ac:dyDescent="0.25">
      <c r="A20" s="48">
        <v>4</v>
      </c>
      <c r="B20" s="46" t="s">
        <v>21</v>
      </c>
      <c r="C20" s="9">
        <v>27677</v>
      </c>
      <c r="D20" s="9">
        <v>27677</v>
      </c>
      <c r="E20" s="9">
        <f t="shared" si="0"/>
        <v>0</v>
      </c>
    </row>
    <row r="21" spans="1:5" x14ac:dyDescent="0.25">
      <c r="A21" s="48">
        <v>5</v>
      </c>
      <c r="B21" s="46" t="s">
        <v>22</v>
      </c>
      <c r="C21" s="9">
        <v>0</v>
      </c>
      <c r="D21" s="9">
        <v>0</v>
      </c>
      <c r="E21" s="9">
        <f t="shared" si="0"/>
        <v>0</v>
      </c>
    </row>
    <row r="22" spans="1:5" x14ac:dyDescent="0.25">
      <c r="A22" s="48"/>
      <c r="B22" s="45" t="s">
        <v>23</v>
      </c>
      <c r="C22" s="11">
        <f>SUM(C17:C21)</f>
        <v>956673</v>
      </c>
      <c r="D22" s="11">
        <f>SUM(D17:D21)</f>
        <v>956673</v>
      </c>
      <c r="E22" s="9">
        <f t="shared" si="0"/>
        <v>0</v>
      </c>
    </row>
    <row r="23" spans="1:5" x14ac:dyDescent="0.25">
      <c r="A23" s="48"/>
      <c r="B23" s="45"/>
      <c r="C23" s="11"/>
      <c r="D23" s="9"/>
      <c r="E23" s="9"/>
    </row>
    <row r="24" spans="1:5" x14ac:dyDescent="0.25">
      <c r="A24" s="48"/>
      <c r="B24" s="45" t="s">
        <v>25</v>
      </c>
      <c r="C24" s="9"/>
      <c r="D24" s="9"/>
      <c r="E24" s="9"/>
    </row>
    <row r="25" spans="1:5" x14ac:dyDescent="0.25">
      <c r="A25" s="48">
        <v>1</v>
      </c>
      <c r="B25" s="46" t="s">
        <v>18</v>
      </c>
      <c r="C25" s="9">
        <v>0</v>
      </c>
      <c r="D25" s="9">
        <v>0</v>
      </c>
      <c r="E25" s="9">
        <f t="shared" ref="E25:E30" si="1">C25-D25</f>
        <v>0</v>
      </c>
    </row>
    <row r="26" spans="1:5" x14ac:dyDescent="0.25">
      <c r="A26" s="48">
        <v>2</v>
      </c>
      <c r="B26" s="46" t="s">
        <v>19</v>
      </c>
      <c r="C26" s="9">
        <v>0</v>
      </c>
      <c r="D26" s="9">
        <v>0</v>
      </c>
      <c r="E26" s="9">
        <f t="shared" si="1"/>
        <v>0</v>
      </c>
    </row>
    <row r="27" spans="1:5" x14ac:dyDescent="0.25">
      <c r="A27" s="48">
        <v>3</v>
      </c>
      <c r="B27" s="46" t="s">
        <v>20</v>
      </c>
      <c r="C27" s="9">
        <v>2004598</v>
      </c>
      <c r="D27" s="9">
        <v>2004598</v>
      </c>
      <c r="E27" s="9">
        <f t="shared" si="1"/>
        <v>0</v>
      </c>
    </row>
    <row r="28" spans="1:5" x14ac:dyDescent="0.25">
      <c r="A28" s="48">
        <v>4</v>
      </c>
      <c r="B28" s="46" t="s">
        <v>21</v>
      </c>
      <c r="C28" s="9">
        <v>0</v>
      </c>
      <c r="D28" s="9">
        <v>0</v>
      </c>
      <c r="E28" s="9">
        <f t="shared" si="1"/>
        <v>0</v>
      </c>
    </row>
    <row r="29" spans="1:5" x14ac:dyDescent="0.25">
      <c r="A29" s="48">
        <v>5</v>
      </c>
      <c r="B29" s="46" t="s">
        <v>22</v>
      </c>
      <c r="C29" s="9">
        <v>0</v>
      </c>
      <c r="D29" s="9">
        <v>0</v>
      </c>
      <c r="E29" s="9">
        <f t="shared" si="1"/>
        <v>0</v>
      </c>
    </row>
    <row r="30" spans="1:5" s="12" customFormat="1" x14ac:dyDescent="0.25">
      <c r="A30" s="49"/>
      <c r="B30" s="45" t="s">
        <v>23</v>
      </c>
      <c r="C30" s="11">
        <f>SUM(C25:C29)</f>
        <v>2004598</v>
      </c>
      <c r="D30" s="11">
        <f>SUM(D25:D29)</f>
        <v>2004598</v>
      </c>
      <c r="E30" s="11">
        <f t="shared" si="1"/>
        <v>0</v>
      </c>
    </row>
    <row r="31" spans="1:5" x14ac:dyDescent="0.25">
      <c r="A31" s="48"/>
      <c r="B31" s="46"/>
      <c r="C31" s="9"/>
      <c r="D31" s="9"/>
      <c r="E31" s="9"/>
    </row>
    <row r="32" spans="1:5" x14ac:dyDescent="0.25">
      <c r="A32" s="48"/>
      <c r="B32" s="45" t="s">
        <v>26</v>
      </c>
      <c r="C32" s="9"/>
      <c r="D32" s="9"/>
      <c r="E32" s="9"/>
    </row>
    <row r="33" spans="1:5" x14ac:dyDescent="0.25">
      <c r="A33" s="48">
        <v>1</v>
      </c>
      <c r="B33" s="46" t="s">
        <v>18</v>
      </c>
      <c r="C33" s="9">
        <v>0</v>
      </c>
      <c r="D33" s="9">
        <v>0</v>
      </c>
      <c r="E33" s="9">
        <f t="shared" ref="E33:E38" si="2">C33-D33</f>
        <v>0</v>
      </c>
    </row>
    <row r="34" spans="1:5" x14ac:dyDescent="0.25">
      <c r="A34" s="48">
        <v>2</v>
      </c>
      <c r="B34" s="46" t="s">
        <v>19</v>
      </c>
      <c r="C34" s="9">
        <v>0</v>
      </c>
      <c r="D34" s="9">
        <v>0</v>
      </c>
      <c r="E34" s="9">
        <f t="shared" si="2"/>
        <v>0</v>
      </c>
    </row>
    <row r="35" spans="1:5" x14ac:dyDescent="0.25">
      <c r="A35" s="48">
        <v>3</v>
      </c>
      <c r="B35" s="46" t="s">
        <v>20</v>
      </c>
      <c r="C35" s="9">
        <v>0</v>
      </c>
      <c r="D35" s="9">
        <v>0</v>
      </c>
      <c r="E35" s="9">
        <f t="shared" si="2"/>
        <v>0</v>
      </c>
    </row>
    <row r="36" spans="1:5" x14ac:dyDescent="0.25">
      <c r="A36" s="48">
        <v>4</v>
      </c>
      <c r="B36" s="46" t="s">
        <v>21</v>
      </c>
      <c r="C36" s="9">
        <v>0</v>
      </c>
      <c r="D36" s="9">
        <v>0</v>
      </c>
      <c r="E36" s="9">
        <f t="shared" si="2"/>
        <v>0</v>
      </c>
    </row>
    <row r="37" spans="1:5" x14ac:dyDescent="0.25">
      <c r="A37" s="48">
        <v>5</v>
      </c>
      <c r="B37" s="46" t="s">
        <v>22</v>
      </c>
      <c r="C37" s="9">
        <v>0</v>
      </c>
      <c r="D37" s="9">
        <v>0</v>
      </c>
      <c r="E37" s="9">
        <f t="shared" si="2"/>
        <v>0</v>
      </c>
    </row>
    <row r="38" spans="1:5" x14ac:dyDescent="0.25">
      <c r="A38" s="48"/>
      <c r="B38" s="45" t="s">
        <v>23</v>
      </c>
      <c r="C38" s="9">
        <v>0</v>
      </c>
      <c r="D38" s="9">
        <v>0</v>
      </c>
      <c r="E38" s="9">
        <f t="shared" si="2"/>
        <v>0</v>
      </c>
    </row>
    <row r="39" spans="1:5" x14ac:dyDescent="0.25">
      <c r="A39" s="48"/>
      <c r="B39" s="46"/>
      <c r="C39" s="9"/>
      <c r="D39" s="9"/>
      <c r="E39" s="9"/>
    </row>
    <row r="40" spans="1:5" x14ac:dyDescent="0.25">
      <c r="A40" s="48"/>
      <c r="B40" s="45" t="s">
        <v>27</v>
      </c>
      <c r="C40" s="9"/>
      <c r="D40" s="9"/>
      <c r="E40" s="9"/>
    </row>
    <row r="41" spans="1:5" x14ac:dyDescent="0.25">
      <c r="A41" s="48">
        <v>1</v>
      </c>
      <c r="B41" s="46" t="s">
        <v>18</v>
      </c>
      <c r="C41" s="9">
        <v>0</v>
      </c>
      <c r="D41" s="9">
        <v>0</v>
      </c>
      <c r="E41" s="9">
        <f t="shared" ref="E41:E46" si="3">C41-D41</f>
        <v>0</v>
      </c>
    </row>
    <row r="42" spans="1:5" x14ac:dyDescent="0.25">
      <c r="A42" s="48">
        <v>2</v>
      </c>
      <c r="B42" s="46" t="s">
        <v>19</v>
      </c>
      <c r="C42" s="9">
        <v>0</v>
      </c>
      <c r="D42" s="9">
        <v>0</v>
      </c>
      <c r="E42" s="9">
        <f t="shared" si="3"/>
        <v>0</v>
      </c>
    </row>
    <row r="43" spans="1:5" x14ac:dyDescent="0.25">
      <c r="A43" s="48">
        <v>3</v>
      </c>
      <c r="B43" s="46" t="s">
        <v>20</v>
      </c>
      <c r="C43" s="9">
        <v>1591388</v>
      </c>
      <c r="D43" s="9">
        <v>1591388</v>
      </c>
      <c r="E43" s="9">
        <f t="shared" si="3"/>
        <v>0</v>
      </c>
    </row>
    <row r="44" spans="1:5" x14ac:dyDescent="0.25">
      <c r="A44" s="48">
        <v>4</v>
      </c>
      <c r="B44" s="46" t="s">
        <v>21</v>
      </c>
      <c r="C44" s="9">
        <v>0</v>
      </c>
      <c r="D44" s="9">
        <v>0</v>
      </c>
      <c r="E44" s="9">
        <f t="shared" si="3"/>
        <v>0</v>
      </c>
    </row>
    <row r="45" spans="1:5" x14ac:dyDescent="0.25">
      <c r="A45" s="48">
        <v>5</v>
      </c>
      <c r="B45" s="46" t="s">
        <v>22</v>
      </c>
      <c r="C45" s="9">
        <v>0</v>
      </c>
      <c r="D45" s="9">
        <v>0</v>
      </c>
      <c r="E45" s="9">
        <f t="shared" si="3"/>
        <v>0</v>
      </c>
    </row>
    <row r="46" spans="1:5" x14ac:dyDescent="0.25">
      <c r="A46" s="48"/>
      <c r="B46" s="45" t="s">
        <v>23</v>
      </c>
      <c r="C46" s="11">
        <f>SUM(C41:C45)</f>
        <v>1591388</v>
      </c>
      <c r="D46" s="11">
        <f>SUM(D41:D45)</f>
        <v>1591388</v>
      </c>
      <c r="E46" s="9">
        <f t="shared" si="3"/>
        <v>0</v>
      </c>
    </row>
    <row r="47" spans="1:5" x14ac:dyDescent="0.25">
      <c r="A47" s="48"/>
      <c r="B47" s="46"/>
      <c r="C47" s="9"/>
      <c r="D47" s="9"/>
      <c r="E47" s="9"/>
    </row>
    <row r="48" spans="1:5" x14ac:dyDescent="0.25">
      <c r="A48" s="48"/>
      <c r="B48" s="45" t="s">
        <v>28</v>
      </c>
      <c r="C48" s="9"/>
      <c r="D48" s="9"/>
      <c r="E48" s="9"/>
    </row>
    <row r="49" spans="1:5" x14ac:dyDescent="0.25">
      <c r="A49" s="48">
        <v>1</v>
      </c>
      <c r="B49" s="46" t="s">
        <v>18</v>
      </c>
      <c r="C49" s="9">
        <v>0</v>
      </c>
      <c r="D49" s="9">
        <v>0</v>
      </c>
      <c r="E49" s="9">
        <f t="shared" ref="E49:E54" si="4">C49-D49</f>
        <v>0</v>
      </c>
    </row>
    <row r="50" spans="1:5" x14ac:dyDescent="0.25">
      <c r="A50" s="48">
        <v>2</v>
      </c>
      <c r="B50" s="46" t="s">
        <v>19</v>
      </c>
      <c r="C50" s="9">
        <v>0</v>
      </c>
      <c r="D50" s="9">
        <v>0</v>
      </c>
      <c r="E50" s="9">
        <f t="shared" si="4"/>
        <v>0</v>
      </c>
    </row>
    <row r="51" spans="1:5" x14ac:dyDescent="0.25">
      <c r="A51" s="48">
        <v>3</v>
      </c>
      <c r="B51" s="46" t="s">
        <v>20</v>
      </c>
      <c r="C51" s="9">
        <v>425101</v>
      </c>
      <c r="D51" s="9">
        <v>425101</v>
      </c>
      <c r="E51" s="9">
        <f t="shared" si="4"/>
        <v>0</v>
      </c>
    </row>
    <row r="52" spans="1:5" x14ac:dyDescent="0.25">
      <c r="A52" s="48">
        <v>4</v>
      </c>
      <c r="B52" s="46" t="s">
        <v>21</v>
      </c>
      <c r="C52" s="9">
        <v>0</v>
      </c>
      <c r="D52" s="9">
        <v>0</v>
      </c>
      <c r="E52" s="9">
        <f t="shared" si="4"/>
        <v>0</v>
      </c>
    </row>
    <row r="53" spans="1:5" x14ac:dyDescent="0.25">
      <c r="A53" s="48">
        <v>5</v>
      </c>
      <c r="B53" s="46" t="s">
        <v>22</v>
      </c>
      <c r="C53" s="9">
        <v>0</v>
      </c>
      <c r="D53" s="9">
        <v>0</v>
      </c>
      <c r="E53" s="9">
        <f t="shared" si="4"/>
        <v>0</v>
      </c>
    </row>
    <row r="54" spans="1:5" x14ac:dyDescent="0.25">
      <c r="A54" s="48"/>
      <c r="B54" s="45" t="s">
        <v>23</v>
      </c>
      <c r="C54" s="11">
        <f>SUM(C49:C53)</f>
        <v>425101</v>
      </c>
      <c r="D54" s="11">
        <f>SUM(D49:D53)</f>
        <v>425101</v>
      </c>
      <c r="E54" s="9">
        <f t="shared" si="4"/>
        <v>0</v>
      </c>
    </row>
    <row r="55" spans="1:5" x14ac:dyDescent="0.25">
      <c r="A55" s="48"/>
      <c r="B55" s="46"/>
      <c r="C55" s="9"/>
      <c r="D55" s="9"/>
      <c r="E55" s="9"/>
    </row>
    <row r="56" spans="1:5" x14ac:dyDescent="0.25">
      <c r="A56" s="48"/>
      <c r="B56" s="45" t="s">
        <v>29</v>
      </c>
      <c r="C56" s="9"/>
      <c r="D56" s="9"/>
      <c r="E56" s="9"/>
    </row>
    <row r="57" spans="1:5" x14ac:dyDescent="0.25">
      <c r="A57" s="48">
        <v>1</v>
      </c>
      <c r="B57" s="46" t="s">
        <v>18</v>
      </c>
      <c r="C57" s="9">
        <v>0</v>
      </c>
      <c r="D57" s="9">
        <v>0</v>
      </c>
      <c r="E57" s="9">
        <f t="shared" ref="E57:E62" si="5">C57-D57</f>
        <v>0</v>
      </c>
    </row>
    <row r="58" spans="1:5" x14ac:dyDescent="0.25">
      <c r="A58" s="48">
        <v>2</v>
      </c>
      <c r="B58" s="46" t="s">
        <v>19</v>
      </c>
      <c r="C58" s="9">
        <v>0</v>
      </c>
      <c r="D58" s="9">
        <v>0</v>
      </c>
      <c r="E58" s="9">
        <f t="shared" si="5"/>
        <v>0</v>
      </c>
    </row>
    <row r="59" spans="1:5" x14ac:dyDescent="0.25">
      <c r="A59" s="48">
        <v>3</v>
      </c>
      <c r="B59" s="46" t="s">
        <v>20</v>
      </c>
      <c r="C59" s="9">
        <v>8577</v>
      </c>
      <c r="D59" s="9">
        <v>8577</v>
      </c>
      <c r="E59" s="9">
        <f t="shared" si="5"/>
        <v>0</v>
      </c>
    </row>
    <row r="60" spans="1:5" x14ac:dyDescent="0.25">
      <c r="A60" s="48">
        <v>4</v>
      </c>
      <c r="B60" s="46" t="s">
        <v>21</v>
      </c>
      <c r="C60" s="9">
        <v>0</v>
      </c>
      <c r="D60" s="9">
        <v>0</v>
      </c>
      <c r="E60" s="9">
        <f t="shared" si="5"/>
        <v>0</v>
      </c>
    </row>
    <row r="61" spans="1:5" x14ac:dyDescent="0.25">
      <c r="A61" s="48">
        <v>5</v>
      </c>
      <c r="B61" s="46" t="s">
        <v>22</v>
      </c>
      <c r="C61" s="9">
        <v>0</v>
      </c>
      <c r="D61" s="9">
        <v>0</v>
      </c>
      <c r="E61" s="9">
        <f t="shared" si="5"/>
        <v>0</v>
      </c>
    </row>
    <row r="62" spans="1:5" x14ac:dyDescent="0.25">
      <c r="A62" s="48"/>
      <c r="B62" s="45" t="s">
        <v>23</v>
      </c>
      <c r="C62" s="11">
        <f>SUM(C57:C61)</f>
        <v>8577</v>
      </c>
      <c r="D62" s="11">
        <f>SUM(D57:D61)</f>
        <v>8577</v>
      </c>
      <c r="E62" s="9">
        <f t="shared" si="5"/>
        <v>0</v>
      </c>
    </row>
    <row r="63" spans="1:5" x14ac:dyDescent="0.25">
      <c r="A63" s="48"/>
      <c r="B63" s="46"/>
      <c r="C63" s="9"/>
      <c r="D63" s="9"/>
      <c r="E63" s="9"/>
    </row>
    <row r="64" spans="1:5" x14ac:dyDescent="0.25">
      <c r="A64" s="48"/>
      <c r="B64" s="45" t="s">
        <v>30</v>
      </c>
      <c r="C64" s="9"/>
      <c r="D64" s="9"/>
      <c r="E64" s="9"/>
    </row>
    <row r="65" spans="1:5" x14ac:dyDescent="0.25">
      <c r="A65" s="48">
        <v>1</v>
      </c>
      <c r="B65" s="46" t="s">
        <v>18</v>
      </c>
      <c r="C65" s="9">
        <v>0</v>
      </c>
      <c r="D65" s="9">
        <v>0</v>
      </c>
      <c r="E65" s="9">
        <f t="shared" ref="E65:E69" si="6">C65-D65</f>
        <v>0</v>
      </c>
    </row>
    <row r="66" spans="1:5" x14ac:dyDescent="0.25">
      <c r="A66" s="48">
        <v>2</v>
      </c>
      <c r="B66" s="46" t="s">
        <v>19</v>
      </c>
      <c r="C66" s="9">
        <v>0</v>
      </c>
      <c r="D66" s="9">
        <v>0</v>
      </c>
      <c r="E66" s="9">
        <f t="shared" si="6"/>
        <v>0</v>
      </c>
    </row>
    <row r="67" spans="1:5" x14ac:dyDescent="0.25">
      <c r="A67" s="48">
        <v>3</v>
      </c>
      <c r="B67" s="46" t="s">
        <v>20</v>
      </c>
      <c r="C67" s="9">
        <v>0</v>
      </c>
      <c r="D67" s="9">
        <v>0</v>
      </c>
      <c r="E67" s="9">
        <f t="shared" si="6"/>
        <v>0</v>
      </c>
    </row>
    <row r="68" spans="1:5" x14ac:dyDescent="0.25">
      <c r="A68" s="48">
        <v>4</v>
      </c>
      <c r="B68" s="46" t="s">
        <v>21</v>
      </c>
      <c r="C68" s="9">
        <v>0</v>
      </c>
      <c r="D68" s="9">
        <v>0</v>
      </c>
      <c r="E68" s="9">
        <f t="shared" si="6"/>
        <v>0</v>
      </c>
    </row>
    <row r="69" spans="1:5" x14ac:dyDescent="0.25">
      <c r="A69" s="48">
        <v>5</v>
      </c>
      <c r="B69" s="46" t="s">
        <v>22</v>
      </c>
      <c r="C69" s="9">
        <v>0</v>
      </c>
      <c r="D69" s="9">
        <v>0</v>
      </c>
      <c r="E69" s="9">
        <f t="shared" si="6"/>
        <v>0</v>
      </c>
    </row>
    <row r="70" spans="1:5" x14ac:dyDescent="0.25">
      <c r="A70" s="48"/>
      <c r="B70" s="45" t="s">
        <v>23</v>
      </c>
      <c r="C70" s="9"/>
      <c r="D70" s="9"/>
      <c r="E70" s="9"/>
    </row>
    <row r="71" spans="1:5" x14ac:dyDescent="0.25">
      <c r="A71" s="48"/>
      <c r="B71" s="46"/>
      <c r="C71" s="9"/>
      <c r="D71" s="9"/>
      <c r="E71" s="9"/>
    </row>
    <row r="72" spans="1:5" x14ac:dyDescent="0.25">
      <c r="A72" s="48"/>
      <c r="B72" s="45" t="s">
        <v>31</v>
      </c>
      <c r="C72" s="9"/>
      <c r="D72" s="9"/>
      <c r="E72" s="9"/>
    </row>
    <row r="73" spans="1:5" x14ac:dyDescent="0.25">
      <c r="A73" s="48">
        <v>1</v>
      </c>
      <c r="B73" s="46" t="s">
        <v>18</v>
      </c>
      <c r="C73" s="9">
        <v>0</v>
      </c>
      <c r="D73" s="9">
        <v>0</v>
      </c>
      <c r="E73" s="9">
        <f t="shared" ref="E73:E78" si="7">C73-D73</f>
        <v>0</v>
      </c>
    </row>
    <row r="74" spans="1:5" x14ac:dyDescent="0.25">
      <c r="A74" s="48">
        <v>2</v>
      </c>
      <c r="B74" s="46" t="s">
        <v>19</v>
      </c>
      <c r="C74" s="9">
        <v>0</v>
      </c>
      <c r="D74" s="9">
        <v>0</v>
      </c>
      <c r="E74" s="9">
        <f t="shared" si="7"/>
        <v>0</v>
      </c>
    </row>
    <row r="75" spans="1:5" x14ac:dyDescent="0.25">
      <c r="A75" s="48">
        <v>3</v>
      </c>
      <c r="B75" s="46" t="s">
        <v>20</v>
      </c>
      <c r="C75" s="9">
        <v>0</v>
      </c>
      <c r="D75" s="9">
        <v>0</v>
      </c>
      <c r="E75" s="9">
        <f t="shared" si="7"/>
        <v>0</v>
      </c>
    </row>
    <row r="76" spans="1:5" x14ac:dyDescent="0.25">
      <c r="A76" s="48">
        <v>4</v>
      </c>
      <c r="B76" s="46" t="s">
        <v>21</v>
      </c>
      <c r="C76" s="9">
        <v>0</v>
      </c>
      <c r="D76" s="9">
        <v>0</v>
      </c>
      <c r="E76" s="9">
        <f t="shared" si="7"/>
        <v>0</v>
      </c>
    </row>
    <row r="77" spans="1:5" x14ac:dyDescent="0.25">
      <c r="A77" s="48">
        <v>5</v>
      </c>
      <c r="B77" s="46" t="s">
        <v>22</v>
      </c>
      <c r="C77" s="9">
        <v>0</v>
      </c>
      <c r="D77" s="9">
        <v>0</v>
      </c>
      <c r="E77" s="9">
        <f t="shared" si="7"/>
        <v>0</v>
      </c>
    </row>
    <row r="78" spans="1:5" x14ac:dyDescent="0.25">
      <c r="A78" s="48"/>
      <c r="B78" s="45" t="s">
        <v>23</v>
      </c>
      <c r="C78" s="9">
        <v>0</v>
      </c>
      <c r="D78" s="9">
        <v>0</v>
      </c>
      <c r="E78" s="9">
        <f t="shared" si="7"/>
        <v>0</v>
      </c>
    </row>
    <row r="79" spans="1:5" x14ac:dyDescent="0.25">
      <c r="A79" s="48"/>
      <c r="B79" s="45" t="s">
        <v>32</v>
      </c>
      <c r="C79" s="11">
        <f>C78+C70+C62+C54+C46+C38+C30+C22+C14</f>
        <v>5426525</v>
      </c>
      <c r="D79" s="11">
        <f>D78+D70+D62+D54+D46+D38+D30+D22+D14</f>
        <v>5426525</v>
      </c>
      <c r="E79" s="9">
        <f>SUM(E9:E78)</f>
        <v>0</v>
      </c>
    </row>
    <row r="80" spans="1:5" x14ac:dyDescent="0.25">
      <c r="A80" s="48"/>
      <c r="B80" s="46"/>
      <c r="C80" s="9"/>
      <c r="D80" s="9"/>
      <c r="E80" s="9"/>
    </row>
    <row r="81" spans="1:5" x14ac:dyDescent="0.25">
      <c r="A81" s="48"/>
      <c r="B81" s="45" t="s">
        <v>33</v>
      </c>
      <c r="C81" s="9"/>
      <c r="D81" s="9"/>
      <c r="E81" s="9"/>
    </row>
    <row r="82" spans="1:5" s="44" customFormat="1" ht="42.75" x14ac:dyDescent="0.25">
      <c r="A82" s="51" t="s">
        <v>3</v>
      </c>
      <c r="B82" s="51" t="s">
        <v>16</v>
      </c>
      <c r="C82" s="43" t="s">
        <v>73</v>
      </c>
      <c r="D82" s="43" t="s">
        <v>74</v>
      </c>
      <c r="E82" s="43" t="s">
        <v>75</v>
      </c>
    </row>
    <row r="83" spans="1:5" x14ac:dyDescent="0.25">
      <c r="A83" s="48">
        <v>1</v>
      </c>
      <c r="B83" s="46" t="s">
        <v>18</v>
      </c>
      <c r="C83" s="9">
        <v>0</v>
      </c>
      <c r="D83" s="9">
        <v>5274399</v>
      </c>
      <c r="E83" s="9">
        <f t="shared" ref="E83:E87" si="8">C83-D83</f>
        <v>-5274399</v>
      </c>
    </row>
    <row r="84" spans="1:5" x14ac:dyDescent="0.25">
      <c r="A84" s="48">
        <v>2</v>
      </c>
      <c r="B84" s="46" t="s">
        <v>19</v>
      </c>
      <c r="C84" s="9">
        <v>5098607</v>
      </c>
      <c r="D84" s="9">
        <v>48900</v>
      </c>
      <c r="E84" s="9">
        <f t="shared" si="8"/>
        <v>5049707</v>
      </c>
    </row>
    <row r="85" spans="1:5" x14ac:dyDescent="0.25">
      <c r="A85" s="48">
        <v>3</v>
      </c>
      <c r="B85" s="46" t="s">
        <v>20</v>
      </c>
      <c r="C85" s="9">
        <v>28349219</v>
      </c>
      <c r="D85" s="9">
        <v>30518756</v>
      </c>
      <c r="E85" s="9">
        <f t="shared" si="8"/>
        <v>-2169537</v>
      </c>
    </row>
    <row r="86" spans="1:5" x14ac:dyDescent="0.25">
      <c r="A86" s="48">
        <v>5</v>
      </c>
      <c r="B86" s="46" t="s">
        <v>21</v>
      </c>
      <c r="C86" s="9">
        <v>0</v>
      </c>
      <c r="D86" s="9">
        <v>401925</v>
      </c>
      <c r="E86" s="9">
        <f t="shared" si="8"/>
        <v>-401925</v>
      </c>
    </row>
    <row r="87" spans="1:5" x14ac:dyDescent="0.25">
      <c r="A87" s="48">
        <v>6</v>
      </c>
      <c r="B87" s="46" t="s">
        <v>22</v>
      </c>
      <c r="C87" s="9">
        <v>713000</v>
      </c>
      <c r="D87" s="9">
        <v>311299</v>
      </c>
      <c r="E87" s="9">
        <f t="shared" si="8"/>
        <v>401701</v>
      </c>
    </row>
    <row r="88" spans="1:5" x14ac:dyDescent="0.25">
      <c r="A88" s="48"/>
      <c r="B88" s="45" t="s">
        <v>32</v>
      </c>
      <c r="C88" s="11">
        <f>SUM(C83:C87)</f>
        <v>34160826</v>
      </c>
      <c r="D88" s="11">
        <f>SUM(D83:D87)</f>
        <v>36555279</v>
      </c>
      <c r="E88" s="11">
        <f>C88-D88</f>
        <v>-2394453</v>
      </c>
    </row>
    <row r="89" spans="1:5" x14ac:dyDescent="0.25">
      <c r="A89" s="48"/>
      <c r="C89" s="9"/>
      <c r="D89" s="9"/>
      <c r="E89" s="9"/>
    </row>
    <row r="90" spans="1:5" x14ac:dyDescent="0.25">
      <c r="A90" s="48"/>
      <c r="B90" s="45" t="s">
        <v>11</v>
      </c>
      <c r="C90" s="11">
        <f>C88+C79</f>
        <v>39587351</v>
      </c>
      <c r="D90" s="11">
        <f>D88+D79</f>
        <v>41981804</v>
      </c>
      <c r="E90" s="11">
        <f>C90-D90</f>
        <v>-2394453</v>
      </c>
    </row>
    <row r="91" spans="1:5" x14ac:dyDescent="0.25">
      <c r="A91" s="50"/>
    </row>
    <row r="92" spans="1:5" x14ac:dyDescent="0.25">
      <c r="A92" s="50"/>
    </row>
    <row r="93" spans="1:5" x14ac:dyDescent="0.25">
      <c r="A93" s="50"/>
    </row>
    <row r="94" spans="1:5" x14ac:dyDescent="0.25">
      <c r="A94" s="50"/>
    </row>
    <row r="95" spans="1:5" x14ac:dyDescent="0.25">
      <c r="A95" s="50"/>
    </row>
    <row r="96" spans="1:5" x14ac:dyDescent="0.25">
      <c r="A96" s="50"/>
    </row>
    <row r="97" spans="1:1" x14ac:dyDescent="0.25">
      <c r="A97" s="50"/>
    </row>
    <row r="98" spans="1:1" x14ac:dyDescent="0.25">
      <c r="A98" s="50"/>
    </row>
    <row r="99" spans="1:1" x14ac:dyDescent="0.25">
      <c r="A99" s="50"/>
    </row>
    <row r="100" spans="1:1" x14ac:dyDescent="0.25">
      <c r="A100" s="50"/>
    </row>
    <row r="101" spans="1:1" x14ac:dyDescent="0.25">
      <c r="A101" s="50"/>
    </row>
    <row r="102" spans="1:1" x14ac:dyDescent="0.25">
      <c r="A102" s="50"/>
    </row>
    <row r="103" spans="1:1" x14ac:dyDescent="0.25">
      <c r="A103" s="50"/>
    </row>
    <row r="104" spans="1:1" x14ac:dyDescent="0.25">
      <c r="A104" s="50"/>
    </row>
    <row r="105" spans="1:1" x14ac:dyDescent="0.25">
      <c r="A105" s="50"/>
    </row>
    <row r="106" spans="1:1" x14ac:dyDescent="0.25">
      <c r="A106" s="50"/>
    </row>
  </sheetData>
  <mergeCells count="5">
    <mergeCell ref="A6:E6"/>
    <mergeCell ref="A1:E1"/>
    <mergeCell ref="A2:E2"/>
    <mergeCell ref="A3:E3"/>
    <mergeCell ref="A5:E5"/>
  </mergeCells>
  <pageMargins left="0.7" right="0.7" top="0.75" bottom="0.75" header="0.3" footer="0.3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8"/>
  <sheetViews>
    <sheetView zoomScaleNormal="100" workbookViewId="0">
      <selection sqref="A1:E1"/>
    </sheetView>
  </sheetViews>
  <sheetFormatPr defaultColWidth="8.85546875" defaultRowHeight="15" x14ac:dyDescent="0.25"/>
  <cols>
    <col min="1" max="1" width="8.85546875" style="1"/>
    <col min="2" max="2" width="42.42578125" style="1" bestFit="1" customWidth="1"/>
    <col min="3" max="3" width="15.7109375" style="1" bestFit="1" customWidth="1"/>
    <col min="4" max="4" width="16.85546875" style="7" bestFit="1" customWidth="1"/>
    <col min="5" max="5" width="14" style="13" bestFit="1" customWidth="1"/>
    <col min="6" max="16384" width="8.85546875" style="1"/>
  </cols>
  <sheetData>
    <row r="1" spans="1:5" x14ac:dyDescent="0.25">
      <c r="A1" s="76" t="s">
        <v>12</v>
      </c>
      <c r="B1" s="76"/>
      <c r="C1" s="76"/>
      <c r="D1" s="76"/>
      <c r="E1" s="77"/>
    </row>
    <row r="2" spans="1:5" x14ac:dyDescent="0.25">
      <c r="A2" s="76" t="s">
        <v>34</v>
      </c>
      <c r="B2" s="76"/>
      <c r="C2" s="76"/>
      <c r="D2" s="76"/>
      <c r="E2" s="76"/>
    </row>
    <row r="3" spans="1:5" x14ac:dyDescent="0.25">
      <c r="A3" s="76" t="s">
        <v>14</v>
      </c>
      <c r="B3" s="76"/>
      <c r="C3" s="76"/>
      <c r="D3" s="76"/>
      <c r="E3" s="76"/>
    </row>
    <row r="4" spans="1:5" x14ac:dyDescent="0.25">
      <c r="B4" s="53"/>
    </row>
    <row r="5" spans="1:5" x14ac:dyDescent="0.25">
      <c r="A5" s="76" t="s">
        <v>76</v>
      </c>
      <c r="B5" s="76"/>
      <c r="C5" s="76"/>
      <c r="D5" s="76"/>
      <c r="E5" s="76"/>
    </row>
    <row r="7" spans="1:5" x14ac:dyDescent="0.25">
      <c r="A7" s="75" t="s">
        <v>15</v>
      </c>
      <c r="B7" s="75"/>
      <c r="C7" s="75"/>
      <c r="D7" s="75"/>
      <c r="E7" s="75"/>
    </row>
    <row r="8" spans="1:5" s="44" customFormat="1" ht="42.75" x14ac:dyDescent="0.25">
      <c r="A8" s="47" t="s">
        <v>3</v>
      </c>
      <c r="B8" s="42" t="s">
        <v>16</v>
      </c>
      <c r="C8" s="54" t="s">
        <v>73</v>
      </c>
      <c r="D8" s="43" t="s">
        <v>74</v>
      </c>
      <c r="E8" s="55" t="s">
        <v>75</v>
      </c>
    </row>
    <row r="9" spans="1:5" x14ac:dyDescent="0.25">
      <c r="A9" s="52"/>
      <c r="B9" s="6" t="s">
        <v>17</v>
      </c>
      <c r="C9" s="10"/>
      <c r="D9" s="9"/>
      <c r="E9" s="14"/>
    </row>
    <row r="10" spans="1:5" x14ac:dyDescent="0.25">
      <c r="A10" s="52">
        <v>1</v>
      </c>
      <c r="B10" s="10" t="s">
        <v>35</v>
      </c>
      <c r="C10" s="15">
        <v>291474095</v>
      </c>
      <c r="D10" s="9">
        <v>291474095</v>
      </c>
      <c r="E10" s="9">
        <f>C10-D10</f>
        <v>0</v>
      </c>
    </row>
    <row r="11" spans="1:5" x14ac:dyDescent="0.25">
      <c r="A11" s="52">
        <v>2</v>
      </c>
      <c r="B11" s="10" t="s">
        <v>36</v>
      </c>
      <c r="C11" s="15">
        <v>265164023</v>
      </c>
      <c r="D11" s="9">
        <f>'[1]2.Reporting Template'!$E$26</f>
        <v>265164023</v>
      </c>
      <c r="E11" s="9">
        <f t="shared" ref="E11:E29" si="0">C11-D11</f>
        <v>0</v>
      </c>
    </row>
    <row r="12" spans="1:5" x14ac:dyDescent="0.25">
      <c r="A12" s="52">
        <v>3</v>
      </c>
      <c r="B12" s="10" t="s">
        <v>37</v>
      </c>
      <c r="C12" s="15">
        <v>1112847137</v>
      </c>
      <c r="D12" s="15">
        <v>1112847137</v>
      </c>
      <c r="E12" s="9">
        <f t="shared" si="0"/>
        <v>0</v>
      </c>
    </row>
    <row r="13" spans="1:5" x14ac:dyDescent="0.25">
      <c r="A13" s="52">
        <v>4</v>
      </c>
      <c r="B13" s="10" t="s">
        <v>38</v>
      </c>
      <c r="C13" s="15">
        <v>1405249515</v>
      </c>
      <c r="D13" s="15">
        <v>1405249515</v>
      </c>
      <c r="E13" s="9">
        <f t="shared" si="0"/>
        <v>0</v>
      </c>
    </row>
    <row r="14" spans="1:5" x14ac:dyDescent="0.25">
      <c r="A14" s="52">
        <v>5</v>
      </c>
      <c r="B14" s="10" t="s">
        <v>39</v>
      </c>
      <c r="C14" s="15">
        <v>173424471</v>
      </c>
      <c r="D14" s="9">
        <f>'[1]2.Reporting Template'!$E$29</f>
        <v>173424470.99999997</v>
      </c>
      <c r="E14" s="9">
        <f t="shared" si="0"/>
        <v>0</v>
      </c>
    </row>
    <row r="15" spans="1:5" x14ac:dyDescent="0.25">
      <c r="A15" s="52">
        <v>6</v>
      </c>
      <c r="B15" s="10" t="s">
        <v>40</v>
      </c>
      <c r="C15" s="15">
        <v>91595380</v>
      </c>
      <c r="D15" s="15">
        <v>91595380</v>
      </c>
      <c r="E15" s="9">
        <f t="shared" si="0"/>
        <v>0</v>
      </c>
    </row>
    <row r="16" spans="1:5" x14ac:dyDescent="0.25">
      <c r="A16" s="52">
        <v>7</v>
      </c>
      <c r="B16" s="10" t="s">
        <v>41</v>
      </c>
      <c r="C16" s="15">
        <v>38798410</v>
      </c>
      <c r="D16" s="15">
        <v>38798410</v>
      </c>
      <c r="E16" s="9">
        <f t="shared" si="0"/>
        <v>0</v>
      </c>
    </row>
    <row r="17" spans="1:5" x14ac:dyDescent="0.25">
      <c r="A17" s="52">
        <v>8</v>
      </c>
      <c r="B17" s="10" t="s">
        <v>42</v>
      </c>
      <c r="C17" s="15">
        <v>9816921</v>
      </c>
      <c r="D17" s="15">
        <v>9816921</v>
      </c>
      <c r="E17" s="9">
        <f t="shared" si="0"/>
        <v>0</v>
      </c>
    </row>
    <row r="18" spans="1:5" s="12" customFormat="1" x14ac:dyDescent="0.25">
      <c r="A18" s="40"/>
      <c r="B18" s="6" t="s">
        <v>23</v>
      </c>
      <c r="C18" s="16">
        <f>SUM(C10:C17)</f>
        <v>3388369952</v>
      </c>
      <c r="D18" s="11">
        <f>SUM(D10:D17)</f>
        <v>3388369952</v>
      </c>
      <c r="E18" s="9">
        <f t="shared" si="0"/>
        <v>0</v>
      </c>
    </row>
    <row r="19" spans="1:5" s="12" customFormat="1" x14ac:dyDescent="0.25">
      <c r="A19" s="40"/>
      <c r="B19" s="6"/>
      <c r="C19" s="16"/>
      <c r="D19" s="11"/>
      <c r="E19" s="9"/>
    </row>
    <row r="20" spans="1:5" x14ac:dyDescent="0.25">
      <c r="A20" s="52"/>
      <c r="B20" s="6" t="s">
        <v>24</v>
      </c>
      <c r="C20" s="15"/>
      <c r="D20" s="9"/>
      <c r="E20" s="14"/>
    </row>
    <row r="21" spans="1:5" x14ac:dyDescent="0.25">
      <c r="A21" s="52">
        <v>1</v>
      </c>
      <c r="B21" s="10" t="s">
        <v>35</v>
      </c>
      <c r="C21" s="15">
        <v>411348039</v>
      </c>
      <c r="D21" s="15">
        <v>411348039</v>
      </c>
      <c r="E21" s="9">
        <f t="shared" si="0"/>
        <v>0</v>
      </c>
    </row>
    <row r="22" spans="1:5" x14ac:dyDescent="0.25">
      <c r="A22" s="52">
        <v>2</v>
      </c>
      <c r="B22" s="10" t="s">
        <v>36</v>
      </c>
      <c r="C22" s="15">
        <v>598705619</v>
      </c>
      <c r="D22" s="15">
        <v>598705619</v>
      </c>
      <c r="E22" s="9">
        <f t="shared" si="0"/>
        <v>0</v>
      </c>
    </row>
    <row r="23" spans="1:5" x14ac:dyDescent="0.25">
      <c r="A23" s="52">
        <v>3</v>
      </c>
      <c r="B23" s="10" t="s">
        <v>37</v>
      </c>
      <c r="C23" s="15">
        <v>371843607</v>
      </c>
      <c r="D23" s="15">
        <v>371843607</v>
      </c>
      <c r="E23" s="9">
        <f t="shared" si="0"/>
        <v>0</v>
      </c>
    </row>
    <row r="24" spans="1:5" x14ac:dyDescent="0.25">
      <c r="A24" s="52">
        <v>4</v>
      </c>
      <c r="B24" s="10" t="s">
        <v>38</v>
      </c>
      <c r="C24" s="15">
        <v>81762</v>
      </c>
      <c r="D24" s="15">
        <v>81762</v>
      </c>
      <c r="E24" s="9">
        <f t="shared" si="0"/>
        <v>0</v>
      </c>
    </row>
    <row r="25" spans="1:5" x14ac:dyDescent="0.25">
      <c r="A25" s="52">
        <v>5</v>
      </c>
      <c r="B25" s="10" t="s">
        <v>39</v>
      </c>
      <c r="C25" s="15">
        <v>982328</v>
      </c>
      <c r="D25" s="15">
        <v>982328</v>
      </c>
      <c r="E25" s="9">
        <f t="shared" si="0"/>
        <v>0</v>
      </c>
    </row>
    <row r="26" spans="1:5" x14ac:dyDescent="0.25">
      <c r="A26" s="52">
        <v>6</v>
      </c>
      <c r="B26" s="10" t="s">
        <v>40</v>
      </c>
      <c r="C26" s="15">
        <v>13204278</v>
      </c>
      <c r="D26" s="15">
        <v>13204278</v>
      </c>
      <c r="E26" s="9">
        <f t="shared" si="0"/>
        <v>0</v>
      </c>
    </row>
    <row r="27" spans="1:5" x14ac:dyDescent="0.25">
      <c r="A27" s="52">
        <v>7</v>
      </c>
      <c r="B27" s="10" t="s">
        <v>41</v>
      </c>
      <c r="C27" s="15">
        <v>187523893</v>
      </c>
      <c r="D27" s="15">
        <v>187523893</v>
      </c>
      <c r="E27" s="9">
        <f t="shared" si="0"/>
        <v>0</v>
      </c>
    </row>
    <row r="28" spans="1:5" x14ac:dyDescent="0.25">
      <c r="A28" s="52">
        <v>8</v>
      </c>
      <c r="B28" s="10" t="s">
        <v>42</v>
      </c>
      <c r="C28" s="15">
        <v>986063</v>
      </c>
      <c r="D28" s="15">
        <v>986063</v>
      </c>
      <c r="E28" s="9">
        <f t="shared" si="0"/>
        <v>0</v>
      </c>
    </row>
    <row r="29" spans="1:5" x14ac:dyDescent="0.25">
      <c r="A29" s="52"/>
      <c r="B29" s="6" t="s">
        <v>23</v>
      </c>
      <c r="C29" s="16">
        <f>SUM(C21:C28)</f>
        <v>1584675589</v>
      </c>
      <c r="D29" s="16">
        <f>SUM(D21:D28)</f>
        <v>1584675589</v>
      </c>
      <c r="E29" s="9">
        <f t="shared" si="0"/>
        <v>0</v>
      </c>
    </row>
    <row r="30" spans="1:5" x14ac:dyDescent="0.25">
      <c r="A30" s="52"/>
      <c r="B30" s="6"/>
      <c r="C30" s="16"/>
      <c r="D30" s="9"/>
      <c r="E30" s="14"/>
    </row>
    <row r="31" spans="1:5" x14ac:dyDescent="0.25">
      <c r="A31" s="52"/>
      <c r="B31" s="6" t="s">
        <v>25</v>
      </c>
      <c r="C31" s="10"/>
      <c r="D31" s="9"/>
      <c r="E31" s="14"/>
    </row>
    <row r="32" spans="1:5" x14ac:dyDescent="0.25">
      <c r="A32" s="52">
        <v>1</v>
      </c>
      <c r="B32" s="10" t="s">
        <v>35</v>
      </c>
      <c r="C32" s="15">
        <v>227475169</v>
      </c>
      <c r="D32" s="15">
        <v>227475169</v>
      </c>
      <c r="E32" s="9">
        <f t="shared" ref="E32:E40" si="1">C32-D32</f>
        <v>0</v>
      </c>
    </row>
    <row r="33" spans="1:5" x14ac:dyDescent="0.25">
      <c r="A33" s="52">
        <v>2</v>
      </c>
      <c r="B33" s="10" t="s">
        <v>36</v>
      </c>
      <c r="C33" s="15">
        <v>146361515</v>
      </c>
      <c r="D33" s="15">
        <v>146361515</v>
      </c>
      <c r="E33" s="9">
        <f t="shared" si="1"/>
        <v>0</v>
      </c>
    </row>
    <row r="34" spans="1:5" x14ac:dyDescent="0.25">
      <c r="A34" s="52">
        <v>3</v>
      </c>
      <c r="B34" s="10" t="s">
        <v>37</v>
      </c>
      <c r="C34" s="15">
        <v>440368623</v>
      </c>
      <c r="D34" s="15">
        <v>440368623</v>
      </c>
      <c r="E34" s="9">
        <f t="shared" si="1"/>
        <v>0</v>
      </c>
    </row>
    <row r="35" spans="1:5" x14ac:dyDescent="0.25">
      <c r="A35" s="52">
        <v>4</v>
      </c>
      <c r="B35" s="10" t="s">
        <v>38</v>
      </c>
      <c r="C35" s="15">
        <v>56810307</v>
      </c>
      <c r="D35" s="15">
        <v>56810307</v>
      </c>
      <c r="E35" s="9">
        <f t="shared" si="1"/>
        <v>0</v>
      </c>
    </row>
    <row r="36" spans="1:5" x14ac:dyDescent="0.25">
      <c r="A36" s="52">
        <v>5</v>
      </c>
      <c r="B36" s="10" t="s">
        <v>39</v>
      </c>
      <c r="C36" s="15">
        <v>315517630</v>
      </c>
      <c r="D36" s="15">
        <v>315517630</v>
      </c>
      <c r="E36" s="9">
        <f t="shared" si="1"/>
        <v>0</v>
      </c>
    </row>
    <row r="37" spans="1:5" x14ac:dyDescent="0.25">
      <c r="A37" s="52">
        <v>6</v>
      </c>
      <c r="B37" s="10" t="s">
        <v>40</v>
      </c>
      <c r="C37" s="15">
        <v>77352344</v>
      </c>
      <c r="D37" s="15">
        <v>77352344</v>
      </c>
      <c r="E37" s="9">
        <f t="shared" si="1"/>
        <v>0</v>
      </c>
    </row>
    <row r="38" spans="1:5" x14ac:dyDescent="0.25">
      <c r="A38" s="52">
        <v>7</v>
      </c>
      <c r="B38" s="10" t="s">
        <v>41</v>
      </c>
      <c r="C38" s="15">
        <v>67844113</v>
      </c>
      <c r="D38" s="15">
        <v>67844113</v>
      </c>
      <c r="E38" s="9">
        <f t="shared" si="1"/>
        <v>0</v>
      </c>
    </row>
    <row r="39" spans="1:5" x14ac:dyDescent="0.25">
      <c r="A39" s="52">
        <v>8</v>
      </c>
      <c r="B39" s="10" t="s">
        <v>42</v>
      </c>
      <c r="C39" s="15">
        <v>3709</v>
      </c>
      <c r="D39" s="15">
        <v>3709</v>
      </c>
      <c r="E39" s="9">
        <f t="shared" si="1"/>
        <v>0</v>
      </c>
    </row>
    <row r="40" spans="1:5" s="12" customFormat="1" x14ac:dyDescent="0.25">
      <c r="A40" s="40"/>
      <c r="B40" s="6" t="s">
        <v>23</v>
      </c>
      <c r="C40" s="16">
        <f>SUM(C32:C39)</f>
        <v>1331733410</v>
      </c>
      <c r="D40" s="16">
        <f>SUM(D32:D39)</f>
        <v>1331733410</v>
      </c>
      <c r="E40" s="9">
        <f t="shared" si="1"/>
        <v>0</v>
      </c>
    </row>
    <row r="41" spans="1:5" x14ac:dyDescent="0.25">
      <c r="A41" s="52"/>
      <c r="B41" s="10"/>
      <c r="C41" s="10"/>
      <c r="D41" s="9"/>
      <c r="E41" s="14"/>
    </row>
    <row r="42" spans="1:5" x14ac:dyDescent="0.25">
      <c r="A42" s="52"/>
      <c r="B42" s="6" t="s">
        <v>26</v>
      </c>
      <c r="C42" s="10"/>
      <c r="D42" s="9"/>
      <c r="E42" s="14"/>
    </row>
    <row r="43" spans="1:5" x14ac:dyDescent="0.25">
      <c r="A43" s="52">
        <v>1</v>
      </c>
      <c r="B43" s="10" t="s">
        <v>35</v>
      </c>
      <c r="C43" s="15">
        <v>490403223</v>
      </c>
      <c r="D43" s="15">
        <v>490403223</v>
      </c>
      <c r="E43" s="9">
        <f t="shared" ref="E43:E51" si="2">C43-D43</f>
        <v>0</v>
      </c>
    </row>
    <row r="44" spans="1:5" x14ac:dyDescent="0.25">
      <c r="A44" s="52">
        <v>2</v>
      </c>
      <c r="B44" s="10" t="s">
        <v>36</v>
      </c>
      <c r="C44" s="15">
        <v>339481992</v>
      </c>
      <c r="D44" s="15">
        <v>339481992</v>
      </c>
      <c r="E44" s="9">
        <f t="shared" si="2"/>
        <v>0</v>
      </c>
    </row>
    <row r="45" spans="1:5" x14ac:dyDescent="0.25">
      <c r="A45" s="52">
        <v>3</v>
      </c>
      <c r="B45" s="10" t="s">
        <v>37</v>
      </c>
      <c r="C45" s="15">
        <v>262206015</v>
      </c>
      <c r="D45" s="15">
        <v>262206015</v>
      </c>
      <c r="E45" s="9">
        <f t="shared" si="2"/>
        <v>0</v>
      </c>
    </row>
    <row r="46" spans="1:5" x14ac:dyDescent="0.25">
      <c r="A46" s="52">
        <v>4</v>
      </c>
      <c r="B46" s="10" t="s">
        <v>38</v>
      </c>
      <c r="C46" s="15">
        <v>1336</v>
      </c>
      <c r="D46" s="15">
        <v>1336</v>
      </c>
      <c r="E46" s="9">
        <f t="shared" si="2"/>
        <v>0</v>
      </c>
    </row>
    <row r="47" spans="1:5" x14ac:dyDescent="0.25">
      <c r="A47" s="52">
        <v>5</v>
      </c>
      <c r="B47" s="10" t="s">
        <v>39</v>
      </c>
      <c r="C47" s="15">
        <v>46855083</v>
      </c>
      <c r="D47" s="15">
        <v>46855083</v>
      </c>
      <c r="E47" s="9">
        <f t="shared" si="2"/>
        <v>0</v>
      </c>
    </row>
    <row r="48" spans="1:5" x14ac:dyDescent="0.25">
      <c r="A48" s="52">
        <v>6</v>
      </c>
      <c r="B48" s="10" t="s">
        <v>40</v>
      </c>
      <c r="C48" s="15">
        <v>30396754</v>
      </c>
      <c r="D48" s="15">
        <v>30396754</v>
      </c>
      <c r="E48" s="9">
        <f t="shared" si="2"/>
        <v>0</v>
      </c>
    </row>
    <row r="49" spans="1:5" x14ac:dyDescent="0.25">
      <c r="A49" s="52">
        <v>7</v>
      </c>
      <c r="B49" s="10" t="s">
        <v>41</v>
      </c>
      <c r="C49" s="15">
        <v>54421269</v>
      </c>
      <c r="D49" s="15">
        <v>54421269</v>
      </c>
      <c r="E49" s="9">
        <f t="shared" si="2"/>
        <v>0</v>
      </c>
    </row>
    <row r="50" spans="1:5" x14ac:dyDescent="0.25">
      <c r="A50" s="52">
        <v>8</v>
      </c>
      <c r="B50" s="10" t="s">
        <v>42</v>
      </c>
      <c r="C50" s="15">
        <v>43506</v>
      </c>
      <c r="D50" s="15">
        <v>43506</v>
      </c>
      <c r="E50" s="9">
        <f t="shared" si="2"/>
        <v>0</v>
      </c>
    </row>
    <row r="51" spans="1:5" x14ac:dyDescent="0.25">
      <c r="A51" s="52"/>
      <c r="B51" s="6" t="s">
        <v>23</v>
      </c>
      <c r="C51" s="16">
        <f>SUM(C43:C50)</f>
        <v>1223809178</v>
      </c>
      <c r="D51" s="16">
        <f>SUM(D43:D50)</f>
        <v>1223809178</v>
      </c>
      <c r="E51" s="9">
        <f t="shared" si="2"/>
        <v>0</v>
      </c>
    </row>
    <row r="52" spans="1:5" x14ac:dyDescent="0.25">
      <c r="A52" s="52"/>
      <c r="B52" s="10"/>
      <c r="C52" s="10"/>
      <c r="D52" s="9"/>
      <c r="E52" s="14"/>
    </row>
    <row r="53" spans="1:5" x14ac:dyDescent="0.25">
      <c r="A53" s="52"/>
      <c r="B53" s="6" t="s">
        <v>27</v>
      </c>
      <c r="C53" s="10"/>
      <c r="D53" s="9"/>
      <c r="E53" s="14"/>
    </row>
    <row r="54" spans="1:5" x14ac:dyDescent="0.25">
      <c r="A54" s="52">
        <v>1</v>
      </c>
      <c r="B54" s="10" t="s">
        <v>35</v>
      </c>
      <c r="C54" s="15">
        <v>218141219</v>
      </c>
      <c r="D54" s="15">
        <v>218141219</v>
      </c>
      <c r="E54" s="9">
        <f t="shared" ref="E54:E62" si="3">C54-D54</f>
        <v>0</v>
      </c>
    </row>
    <row r="55" spans="1:5" x14ac:dyDescent="0.25">
      <c r="A55" s="52">
        <v>2</v>
      </c>
      <c r="B55" s="10" t="s">
        <v>36</v>
      </c>
      <c r="C55" s="15">
        <v>341267438</v>
      </c>
      <c r="D55" s="15">
        <v>341267438</v>
      </c>
      <c r="E55" s="9">
        <f t="shared" si="3"/>
        <v>0</v>
      </c>
    </row>
    <row r="56" spans="1:5" x14ac:dyDescent="0.25">
      <c r="A56" s="52">
        <v>3</v>
      </c>
      <c r="B56" s="10" t="s">
        <v>37</v>
      </c>
      <c r="C56" s="15">
        <v>1058416064</v>
      </c>
      <c r="D56" s="15">
        <v>1058416064</v>
      </c>
      <c r="E56" s="9">
        <f t="shared" si="3"/>
        <v>0</v>
      </c>
    </row>
    <row r="57" spans="1:5" x14ac:dyDescent="0.25">
      <c r="A57" s="52">
        <v>4</v>
      </c>
      <c r="B57" s="10" t="s">
        <v>38</v>
      </c>
      <c r="C57" s="15">
        <v>2000276</v>
      </c>
      <c r="D57" s="15">
        <v>2000276</v>
      </c>
      <c r="E57" s="9">
        <f t="shared" si="3"/>
        <v>0</v>
      </c>
    </row>
    <row r="58" spans="1:5" x14ac:dyDescent="0.25">
      <c r="A58" s="52">
        <v>5</v>
      </c>
      <c r="B58" s="10" t="s">
        <v>39</v>
      </c>
      <c r="C58" s="15">
        <v>113376118</v>
      </c>
      <c r="D58" s="15">
        <v>113376118</v>
      </c>
      <c r="E58" s="9">
        <f t="shared" si="3"/>
        <v>0</v>
      </c>
    </row>
    <row r="59" spans="1:5" x14ac:dyDescent="0.25">
      <c r="A59" s="52">
        <v>6</v>
      </c>
      <c r="B59" s="10" t="s">
        <v>40</v>
      </c>
      <c r="C59" s="15">
        <v>225425785</v>
      </c>
      <c r="D59" s="15">
        <v>225425785</v>
      </c>
      <c r="E59" s="9">
        <f t="shared" si="3"/>
        <v>0</v>
      </c>
    </row>
    <row r="60" spans="1:5" x14ac:dyDescent="0.25">
      <c r="A60" s="52">
        <v>7</v>
      </c>
      <c r="B60" s="10" t="s">
        <v>41</v>
      </c>
      <c r="C60" s="15">
        <v>43148023</v>
      </c>
      <c r="D60" s="15">
        <v>43148023</v>
      </c>
      <c r="E60" s="9">
        <f t="shared" si="3"/>
        <v>0</v>
      </c>
    </row>
    <row r="61" spans="1:5" x14ac:dyDescent="0.25">
      <c r="A61" s="52">
        <v>8</v>
      </c>
      <c r="B61" s="10" t="s">
        <v>42</v>
      </c>
      <c r="C61" s="15">
        <v>183355</v>
      </c>
      <c r="D61" s="15">
        <v>183355</v>
      </c>
      <c r="E61" s="9">
        <f t="shared" si="3"/>
        <v>0</v>
      </c>
    </row>
    <row r="62" spans="1:5" x14ac:dyDescent="0.25">
      <c r="A62" s="52"/>
      <c r="B62" s="6" t="s">
        <v>23</v>
      </c>
      <c r="C62" s="16">
        <f>SUM(C54:C61)</f>
        <v>2001958278</v>
      </c>
      <c r="D62" s="16">
        <f>SUM(D54:D61)</f>
        <v>2001958278</v>
      </c>
      <c r="E62" s="9">
        <f t="shared" si="3"/>
        <v>0</v>
      </c>
    </row>
    <row r="63" spans="1:5" x14ac:dyDescent="0.25">
      <c r="A63" s="52"/>
      <c r="B63" s="10"/>
      <c r="C63" s="10"/>
      <c r="D63" s="9"/>
      <c r="E63" s="14"/>
    </row>
    <row r="64" spans="1:5" x14ac:dyDescent="0.25">
      <c r="A64" s="52"/>
      <c r="B64" s="6" t="s">
        <v>28</v>
      </c>
      <c r="C64" s="10"/>
      <c r="D64" s="9"/>
      <c r="E64" s="14"/>
    </row>
    <row r="65" spans="1:5" x14ac:dyDescent="0.25">
      <c r="A65" s="52">
        <v>1</v>
      </c>
      <c r="B65" s="10" t="s">
        <v>35</v>
      </c>
      <c r="C65" s="9">
        <f>'[2]2.Reporting Template'!$E$25</f>
        <v>325794801.59000003</v>
      </c>
      <c r="D65" s="9">
        <f>'[2]2.Reporting Template'!$E$25</f>
        <v>325794801.59000003</v>
      </c>
      <c r="E65" s="9">
        <f t="shared" ref="E65:E74" si="4">C65-D65</f>
        <v>0</v>
      </c>
    </row>
    <row r="66" spans="1:5" x14ac:dyDescent="0.25">
      <c r="A66" s="52">
        <v>2</v>
      </c>
      <c r="B66" s="10" t="s">
        <v>36</v>
      </c>
      <c r="C66" s="9">
        <f>'[2]2.Reporting Template'!$E$26</f>
        <v>92505259.920000002</v>
      </c>
      <c r="D66" s="9">
        <f>'[2]2.Reporting Template'!$E$26</f>
        <v>92505259.920000002</v>
      </c>
      <c r="E66" s="9">
        <f t="shared" si="4"/>
        <v>0</v>
      </c>
    </row>
    <row r="67" spans="1:5" x14ac:dyDescent="0.25">
      <c r="A67" s="52">
        <v>3</v>
      </c>
      <c r="B67" s="10" t="s">
        <v>37</v>
      </c>
      <c r="C67" s="9">
        <f>'[2]2.Reporting Template'!$E$27</f>
        <v>0</v>
      </c>
      <c r="D67" s="9">
        <f>'[2]2.Reporting Template'!$E$27</f>
        <v>0</v>
      </c>
      <c r="E67" s="9">
        <f t="shared" si="4"/>
        <v>0</v>
      </c>
    </row>
    <row r="68" spans="1:5" x14ac:dyDescent="0.25">
      <c r="A68" s="52">
        <v>4</v>
      </c>
      <c r="B68" s="10" t="s">
        <v>38</v>
      </c>
      <c r="C68" s="9">
        <f>'[2]2.Reporting Template'!$E$28</f>
        <v>57483531.749999993</v>
      </c>
      <c r="D68" s="9">
        <f>'[2]2.Reporting Template'!$E$28</f>
        <v>57483531.749999993</v>
      </c>
      <c r="E68" s="9">
        <f t="shared" si="4"/>
        <v>0</v>
      </c>
    </row>
    <row r="69" spans="1:5" x14ac:dyDescent="0.25">
      <c r="A69" s="52">
        <v>5</v>
      </c>
      <c r="B69" s="10" t="s">
        <v>39</v>
      </c>
      <c r="C69" s="9">
        <f>'[2]2.Reporting Template'!$E$29</f>
        <v>82899740.650000006</v>
      </c>
      <c r="D69" s="9">
        <f>'[2]2.Reporting Template'!$E$29</f>
        <v>82899740.650000006</v>
      </c>
      <c r="E69" s="9">
        <f t="shared" si="4"/>
        <v>0</v>
      </c>
    </row>
    <row r="70" spans="1:5" x14ac:dyDescent="0.25">
      <c r="A70" s="52">
        <v>6</v>
      </c>
      <c r="B70" s="10" t="s">
        <v>40</v>
      </c>
      <c r="C70" s="9">
        <f>'[2]2.Reporting Template'!$E$30</f>
        <v>82979334.640000015</v>
      </c>
      <c r="D70" s="9">
        <f>'[2]2.Reporting Template'!$E$30</f>
        <v>82979334.640000015</v>
      </c>
      <c r="E70" s="9">
        <f t="shared" si="4"/>
        <v>0</v>
      </c>
    </row>
    <row r="71" spans="1:5" x14ac:dyDescent="0.25">
      <c r="A71" s="52">
        <v>7</v>
      </c>
      <c r="B71" s="10" t="s">
        <v>41</v>
      </c>
      <c r="C71" s="9">
        <f>'[2]2.Reporting Template'!$E$31</f>
        <v>16577475.52</v>
      </c>
      <c r="D71" s="9">
        <f>'[2]2.Reporting Template'!$E$31</f>
        <v>16577475.52</v>
      </c>
      <c r="E71" s="9">
        <f t="shared" si="4"/>
        <v>0</v>
      </c>
    </row>
    <row r="72" spans="1:5" x14ac:dyDescent="0.25">
      <c r="A72" s="52">
        <v>8</v>
      </c>
      <c r="B72" s="10" t="s">
        <v>42</v>
      </c>
      <c r="C72" s="9">
        <f>'[2]2.Reporting Template'!$E$32</f>
        <v>415337.13</v>
      </c>
      <c r="D72" s="9">
        <f>'[2]2.Reporting Template'!$E$32</f>
        <v>415337.13</v>
      </c>
      <c r="E72" s="9">
        <f t="shared" si="4"/>
        <v>0</v>
      </c>
    </row>
    <row r="73" spans="1:5" x14ac:dyDescent="0.25">
      <c r="A73" s="52">
        <v>9</v>
      </c>
      <c r="B73" s="10" t="s">
        <v>43</v>
      </c>
      <c r="C73" s="9">
        <f>'[2]2.Reporting Template'!$E$33</f>
        <v>263000</v>
      </c>
      <c r="D73" s="9">
        <f>'[2]2.Reporting Template'!$E$33</f>
        <v>263000</v>
      </c>
      <c r="E73" s="9">
        <f t="shared" si="4"/>
        <v>0</v>
      </c>
    </row>
    <row r="74" spans="1:5" x14ac:dyDescent="0.25">
      <c r="A74" s="52"/>
      <c r="B74" s="6" t="s">
        <v>23</v>
      </c>
      <c r="C74" s="11">
        <f>SUM(C65:C73)</f>
        <v>658918481.20000005</v>
      </c>
      <c r="D74" s="11">
        <f>SUM(D65:D73)</f>
        <v>658918481.20000005</v>
      </c>
      <c r="E74" s="9">
        <f t="shared" si="4"/>
        <v>0</v>
      </c>
    </row>
    <row r="75" spans="1:5" x14ac:dyDescent="0.25">
      <c r="A75" s="52"/>
      <c r="B75" s="10"/>
      <c r="C75" s="10"/>
      <c r="D75" s="9"/>
      <c r="E75" s="14"/>
    </row>
    <row r="76" spans="1:5" x14ac:dyDescent="0.25">
      <c r="A76" s="52"/>
      <c r="B76" s="6" t="s">
        <v>29</v>
      </c>
      <c r="C76" s="10"/>
      <c r="D76" s="9"/>
      <c r="E76" s="14"/>
    </row>
    <row r="77" spans="1:5" x14ac:dyDescent="0.25">
      <c r="A77" s="52">
        <v>1</v>
      </c>
      <c r="B77" s="10" t="s">
        <v>35</v>
      </c>
      <c r="C77" s="9">
        <f>'[3]2.Reporting Template'!$E$25</f>
        <v>25450971.029999994</v>
      </c>
      <c r="D77" s="9">
        <f>'[3]2.Reporting Template'!$E$25</f>
        <v>25450971.029999994</v>
      </c>
      <c r="E77" s="9">
        <f t="shared" ref="E77:E85" si="5">C77-D77</f>
        <v>0</v>
      </c>
    </row>
    <row r="78" spans="1:5" x14ac:dyDescent="0.25">
      <c r="A78" s="52">
        <v>2</v>
      </c>
      <c r="B78" s="10" t="s">
        <v>36</v>
      </c>
      <c r="C78" s="9">
        <f>'[3]2.Reporting Template'!$E$26</f>
        <v>642286638</v>
      </c>
      <c r="D78" s="9">
        <f>'[3]2.Reporting Template'!$E$26</f>
        <v>642286638</v>
      </c>
      <c r="E78" s="9">
        <f t="shared" si="5"/>
        <v>0</v>
      </c>
    </row>
    <row r="79" spans="1:5" x14ac:dyDescent="0.25">
      <c r="A79" s="52">
        <v>3</v>
      </c>
      <c r="B79" s="10" t="s">
        <v>37</v>
      </c>
      <c r="C79" s="9">
        <f>'[3]2.Reporting Template'!$E$27</f>
        <v>22146729.620000001</v>
      </c>
      <c r="D79" s="9">
        <f>'[3]2.Reporting Template'!$E$27</f>
        <v>22146729.620000001</v>
      </c>
      <c r="E79" s="9">
        <f t="shared" si="5"/>
        <v>0</v>
      </c>
    </row>
    <row r="80" spans="1:5" x14ac:dyDescent="0.25">
      <c r="A80" s="52">
        <v>4</v>
      </c>
      <c r="B80" s="10" t="s">
        <v>38</v>
      </c>
      <c r="C80" s="9">
        <f>'[3]2.Reporting Template'!$E$28</f>
        <v>302355781.27000004</v>
      </c>
      <c r="D80" s="9">
        <f>'[3]2.Reporting Template'!$E$28</f>
        <v>302355781.27000004</v>
      </c>
      <c r="E80" s="9">
        <f t="shared" si="5"/>
        <v>0</v>
      </c>
    </row>
    <row r="81" spans="1:5" x14ac:dyDescent="0.25">
      <c r="A81" s="52">
        <v>5</v>
      </c>
      <c r="B81" s="10" t="s">
        <v>39</v>
      </c>
      <c r="C81" s="9">
        <f>'[3]2.Reporting Template'!$E$29</f>
        <v>184632790.91000006</v>
      </c>
      <c r="D81" s="9">
        <f>'[3]2.Reporting Template'!$E$29</f>
        <v>184632790.91000006</v>
      </c>
      <c r="E81" s="9">
        <f t="shared" si="5"/>
        <v>0</v>
      </c>
    </row>
    <row r="82" spans="1:5" x14ac:dyDescent="0.25">
      <c r="A82" s="52">
        <v>6</v>
      </c>
      <c r="B82" s="10" t="s">
        <v>40</v>
      </c>
      <c r="C82" s="9">
        <f>'[3]2.Reporting Template'!$E$30</f>
        <v>18170017</v>
      </c>
      <c r="D82" s="9">
        <f>'[3]2.Reporting Template'!$E$30</f>
        <v>18170017</v>
      </c>
      <c r="E82" s="9">
        <f t="shared" si="5"/>
        <v>0</v>
      </c>
    </row>
    <row r="83" spans="1:5" x14ac:dyDescent="0.25">
      <c r="A83" s="52">
        <v>7</v>
      </c>
      <c r="B83" s="10" t="s">
        <v>41</v>
      </c>
      <c r="C83" s="9">
        <f>'[3]2.Reporting Template'!$E$31</f>
        <v>3476711.1100000003</v>
      </c>
      <c r="D83" s="9">
        <f>'[3]2.Reporting Template'!$E$31</f>
        <v>3476711.1100000003</v>
      </c>
      <c r="E83" s="9">
        <f t="shared" si="5"/>
        <v>0</v>
      </c>
    </row>
    <row r="84" spans="1:5" x14ac:dyDescent="0.25">
      <c r="A84" s="52">
        <v>8</v>
      </c>
      <c r="B84" s="10" t="s">
        <v>42</v>
      </c>
      <c r="C84" s="9">
        <f>'[3]2.Reporting Template'!$E$32</f>
        <v>1943.45</v>
      </c>
      <c r="D84" s="9">
        <f>'[3]2.Reporting Template'!$E$32</f>
        <v>1943.45</v>
      </c>
      <c r="E84" s="9">
        <f t="shared" si="5"/>
        <v>0</v>
      </c>
    </row>
    <row r="85" spans="1:5" x14ac:dyDescent="0.25">
      <c r="A85" s="52"/>
      <c r="B85" s="6" t="s">
        <v>23</v>
      </c>
      <c r="C85" s="11">
        <f>SUM(C77:C84)</f>
        <v>1198521582.3900001</v>
      </c>
      <c r="D85" s="11">
        <f>SUM(D77:D84)</f>
        <v>1198521582.3900001</v>
      </c>
      <c r="E85" s="9">
        <f t="shared" si="5"/>
        <v>0</v>
      </c>
    </row>
    <row r="86" spans="1:5" x14ac:dyDescent="0.25">
      <c r="A86" s="52"/>
      <c r="B86" s="10"/>
      <c r="C86" s="10"/>
      <c r="D86" s="9"/>
      <c r="E86" s="14"/>
    </row>
    <row r="87" spans="1:5" x14ac:dyDescent="0.25">
      <c r="A87" s="52"/>
      <c r="B87" s="6" t="s">
        <v>30</v>
      </c>
      <c r="C87" s="10"/>
      <c r="D87" s="9"/>
      <c r="E87" s="14"/>
    </row>
    <row r="88" spans="1:5" x14ac:dyDescent="0.25">
      <c r="A88" s="52">
        <v>1</v>
      </c>
      <c r="B88" s="10" t="s">
        <v>35</v>
      </c>
      <c r="C88" s="15">
        <v>17880541</v>
      </c>
      <c r="D88" s="15">
        <v>17880541</v>
      </c>
      <c r="E88" s="9">
        <f t="shared" ref="E88:E97" si="6">C88-D88</f>
        <v>0</v>
      </c>
    </row>
    <row r="89" spans="1:5" x14ac:dyDescent="0.25">
      <c r="A89" s="52">
        <v>2</v>
      </c>
      <c r="B89" s="10" t="s">
        <v>36</v>
      </c>
      <c r="C89" s="10">
        <v>0</v>
      </c>
      <c r="D89" s="10">
        <v>0</v>
      </c>
      <c r="E89" s="9">
        <f t="shared" si="6"/>
        <v>0</v>
      </c>
    </row>
    <row r="90" spans="1:5" x14ac:dyDescent="0.25">
      <c r="A90" s="52">
        <v>3</v>
      </c>
      <c r="B90" s="10" t="s">
        <v>37</v>
      </c>
      <c r="C90" s="10">
        <v>0</v>
      </c>
      <c r="D90" s="10">
        <v>0</v>
      </c>
      <c r="E90" s="9">
        <f t="shared" si="6"/>
        <v>0</v>
      </c>
    </row>
    <row r="91" spans="1:5" x14ac:dyDescent="0.25">
      <c r="A91" s="52">
        <v>4</v>
      </c>
      <c r="B91" s="10" t="s">
        <v>38</v>
      </c>
      <c r="C91" s="15">
        <v>329571</v>
      </c>
      <c r="D91" s="15">
        <v>329571</v>
      </c>
      <c r="E91" s="9">
        <f t="shared" si="6"/>
        <v>0</v>
      </c>
    </row>
    <row r="92" spans="1:5" x14ac:dyDescent="0.25">
      <c r="A92" s="52">
        <v>5</v>
      </c>
      <c r="B92" s="10" t="s">
        <v>39</v>
      </c>
      <c r="C92" s="15">
        <v>719894</v>
      </c>
      <c r="D92" s="15">
        <v>719894</v>
      </c>
      <c r="E92" s="9">
        <f t="shared" si="6"/>
        <v>0</v>
      </c>
    </row>
    <row r="93" spans="1:5" x14ac:dyDescent="0.25">
      <c r="A93" s="52">
        <v>6</v>
      </c>
      <c r="B93" s="10" t="s">
        <v>40</v>
      </c>
      <c r="C93" s="10">
        <v>0</v>
      </c>
      <c r="D93" s="10">
        <v>0</v>
      </c>
      <c r="E93" s="9">
        <f t="shared" si="6"/>
        <v>0</v>
      </c>
    </row>
    <row r="94" spans="1:5" x14ac:dyDescent="0.25">
      <c r="A94" s="52">
        <v>7</v>
      </c>
      <c r="B94" s="10" t="s">
        <v>41</v>
      </c>
      <c r="C94" s="15">
        <v>14495315</v>
      </c>
      <c r="D94" s="15">
        <v>14495315</v>
      </c>
      <c r="E94" s="9">
        <f t="shared" si="6"/>
        <v>0</v>
      </c>
    </row>
    <row r="95" spans="1:5" x14ac:dyDescent="0.25">
      <c r="A95" s="52">
        <v>8</v>
      </c>
      <c r="B95" s="10" t="s">
        <v>42</v>
      </c>
      <c r="C95" s="10">
        <v>0</v>
      </c>
      <c r="D95" s="10">
        <v>0</v>
      </c>
      <c r="E95" s="9">
        <f t="shared" si="6"/>
        <v>0</v>
      </c>
    </row>
    <row r="96" spans="1:5" x14ac:dyDescent="0.25">
      <c r="A96" s="52">
        <v>9</v>
      </c>
      <c r="B96" s="10" t="s">
        <v>43</v>
      </c>
      <c r="C96" s="10">
        <v>7500</v>
      </c>
      <c r="D96" s="10">
        <v>7500</v>
      </c>
      <c r="E96" s="9">
        <f t="shared" si="6"/>
        <v>0</v>
      </c>
    </row>
    <row r="97" spans="1:5" x14ac:dyDescent="0.25">
      <c r="A97" s="52"/>
      <c r="B97" s="6" t="s">
        <v>23</v>
      </c>
      <c r="C97" s="16">
        <f>SUM(C88:C96)</f>
        <v>33432821</v>
      </c>
      <c r="D97" s="16">
        <f>SUM(D88:D96)</f>
        <v>33432821</v>
      </c>
      <c r="E97" s="9">
        <f t="shared" si="6"/>
        <v>0</v>
      </c>
    </row>
    <row r="98" spans="1:5" x14ac:dyDescent="0.25">
      <c r="A98" s="52"/>
      <c r="B98" s="10"/>
      <c r="C98" s="10"/>
      <c r="D98" s="9"/>
      <c r="E98" s="14"/>
    </row>
    <row r="99" spans="1:5" x14ac:dyDescent="0.25">
      <c r="A99" s="52"/>
      <c r="B99" s="6" t="s">
        <v>31</v>
      </c>
      <c r="C99" s="10"/>
      <c r="D99" s="9"/>
      <c r="E99" s="14"/>
    </row>
    <row r="100" spans="1:5" x14ac:dyDescent="0.25">
      <c r="A100" s="52">
        <v>1</v>
      </c>
      <c r="B100" s="10" t="s">
        <v>35</v>
      </c>
      <c r="C100" s="15">
        <v>13127292</v>
      </c>
      <c r="D100" s="15">
        <v>13127292</v>
      </c>
      <c r="E100" s="9">
        <f t="shared" ref="E100:E108" si="7">C100-D100</f>
        <v>0</v>
      </c>
    </row>
    <row r="101" spans="1:5" x14ac:dyDescent="0.25">
      <c r="A101" s="52">
        <v>2</v>
      </c>
      <c r="B101" s="10" t="s">
        <v>36</v>
      </c>
      <c r="C101" s="15">
        <v>7272778</v>
      </c>
      <c r="D101" s="15">
        <v>7272778</v>
      </c>
      <c r="E101" s="9">
        <f t="shared" si="7"/>
        <v>0</v>
      </c>
    </row>
    <row r="102" spans="1:5" x14ac:dyDescent="0.25">
      <c r="A102" s="52">
        <v>3</v>
      </c>
      <c r="B102" s="10" t="s">
        <v>37</v>
      </c>
      <c r="C102" s="15">
        <v>22146730</v>
      </c>
      <c r="D102" s="15">
        <v>22146730</v>
      </c>
      <c r="E102" s="9">
        <f t="shared" si="7"/>
        <v>0</v>
      </c>
    </row>
    <row r="103" spans="1:5" x14ac:dyDescent="0.25">
      <c r="A103" s="52">
        <v>4</v>
      </c>
      <c r="B103" s="10" t="s">
        <v>38</v>
      </c>
      <c r="C103" s="15">
        <v>7675943</v>
      </c>
      <c r="D103" s="15">
        <v>7675943</v>
      </c>
      <c r="E103" s="9">
        <f t="shared" si="7"/>
        <v>0</v>
      </c>
    </row>
    <row r="104" spans="1:5" x14ac:dyDescent="0.25">
      <c r="A104" s="52">
        <v>5</v>
      </c>
      <c r="B104" s="10" t="s">
        <v>39</v>
      </c>
      <c r="C104" s="15">
        <v>39645119</v>
      </c>
      <c r="D104" s="15">
        <v>39645119</v>
      </c>
      <c r="E104" s="9">
        <f t="shared" si="7"/>
        <v>0</v>
      </c>
    </row>
    <row r="105" spans="1:5" x14ac:dyDescent="0.25">
      <c r="A105" s="52">
        <v>6</v>
      </c>
      <c r="B105" s="10" t="s">
        <v>40</v>
      </c>
      <c r="C105" s="15">
        <v>4520343</v>
      </c>
      <c r="D105" s="15">
        <v>4520343</v>
      </c>
      <c r="E105" s="9">
        <f t="shared" si="7"/>
        <v>0</v>
      </c>
    </row>
    <row r="106" spans="1:5" x14ac:dyDescent="0.25">
      <c r="A106" s="52">
        <v>7</v>
      </c>
      <c r="B106" s="10" t="s">
        <v>41</v>
      </c>
      <c r="C106" s="15">
        <v>42768531</v>
      </c>
      <c r="D106" s="15">
        <v>42768531</v>
      </c>
      <c r="E106" s="9">
        <f t="shared" si="7"/>
        <v>0</v>
      </c>
    </row>
    <row r="107" spans="1:5" x14ac:dyDescent="0.25">
      <c r="A107" s="52">
        <v>8</v>
      </c>
      <c r="B107" s="10" t="s">
        <v>42</v>
      </c>
      <c r="C107" s="15">
        <v>548</v>
      </c>
      <c r="D107" s="15">
        <v>548</v>
      </c>
      <c r="E107" s="9">
        <f t="shared" si="7"/>
        <v>0</v>
      </c>
    </row>
    <row r="108" spans="1:5" x14ac:dyDescent="0.25">
      <c r="A108" s="52"/>
      <c r="B108" s="6" t="s">
        <v>23</v>
      </c>
      <c r="C108" s="16">
        <f>SUM(C100:C107)</f>
        <v>137157284</v>
      </c>
      <c r="D108" s="16">
        <f>SUM(D100:D107)</f>
        <v>137157284</v>
      </c>
      <c r="E108" s="9">
        <f t="shared" si="7"/>
        <v>0</v>
      </c>
    </row>
    <row r="109" spans="1:5" x14ac:dyDescent="0.25">
      <c r="A109" s="52"/>
      <c r="B109" s="6" t="s">
        <v>32</v>
      </c>
      <c r="C109" s="16">
        <f>C108+C97+C85+C74+C62+C51+C40+C29+C18</f>
        <v>11558576575.59</v>
      </c>
      <c r="D109" s="16">
        <f>D108+D97+D85+D74+D62+D51+D40+D29+D18</f>
        <v>11558576575.59</v>
      </c>
      <c r="E109" s="14"/>
    </row>
    <row r="110" spans="1:5" x14ac:dyDescent="0.25">
      <c r="A110" s="52"/>
      <c r="B110" s="10"/>
      <c r="C110" s="10"/>
      <c r="D110" s="9"/>
      <c r="E110" s="14"/>
    </row>
    <row r="111" spans="1:5" x14ac:dyDescent="0.25">
      <c r="A111" s="52"/>
      <c r="B111" s="6" t="s">
        <v>33</v>
      </c>
      <c r="C111" s="10"/>
      <c r="D111" s="9"/>
      <c r="E111" s="14"/>
    </row>
    <row r="112" spans="1:5" s="44" customFormat="1" ht="42.75" x14ac:dyDescent="0.25">
      <c r="A112" s="47" t="s">
        <v>3</v>
      </c>
      <c r="B112" s="42" t="s">
        <v>16</v>
      </c>
      <c r="C112" s="54" t="s">
        <v>73</v>
      </c>
      <c r="D112" s="43" t="s">
        <v>74</v>
      </c>
      <c r="E112" s="55" t="s">
        <v>75</v>
      </c>
    </row>
    <row r="113" spans="1:5" x14ac:dyDescent="0.25">
      <c r="A113" s="52"/>
      <c r="B113" s="6" t="s">
        <v>17</v>
      </c>
      <c r="C113" s="10"/>
      <c r="D113" s="9"/>
      <c r="E113" s="14"/>
    </row>
    <row r="114" spans="1:5" x14ac:dyDescent="0.25">
      <c r="A114" s="52">
        <v>1</v>
      </c>
      <c r="B114" s="10" t="s">
        <v>35</v>
      </c>
      <c r="C114" s="15">
        <v>621633273</v>
      </c>
      <c r="D114" s="9">
        <v>621633273</v>
      </c>
      <c r="E114" s="9">
        <f t="shared" ref="E114:E126" si="8">C114-D114</f>
        <v>0</v>
      </c>
    </row>
    <row r="115" spans="1:5" x14ac:dyDescent="0.25">
      <c r="A115" s="52">
        <v>2</v>
      </c>
      <c r="B115" s="10" t="s">
        <v>36</v>
      </c>
      <c r="C115" s="15">
        <v>600141633</v>
      </c>
      <c r="D115" s="9">
        <v>600141633</v>
      </c>
      <c r="E115" s="9">
        <f t="shared" si="8"/>
        <v>0</v>
      </c>
    </row>
    <row r="116" spans="1:5" x14ac:dyDescent="0.25">
      <c r="A116" s="52">
        <v>3</v>
      </c>
      <c r="B116" s="10" t="s">
        <v>37</v>
      </c>
      <c r="C116" s="15">
        <v>611121043</v>
      </c>
      <c r="D116" s="9">
        <v>611121043</v>
      </c>
      <c r="E116" s="9">
        <f t="shared" si="8"/>
        <v>0</v>
      </c>
    </row>
    <row r="117" spans="1:5" x14ac:dyDescent="0.25">
      <c r="A117" s="52">
        <v>4</v>
      </c>
      <c r="B117" s="10" t="s">
        <v>38</v>
      </c>
      <c r="C117" s="15">
        <v>634838455</v>
      </c>
      <c r="D117" s="9">
        <v>634838455</v>
      </c>
      <c r="E117" s="9">
        <f t="shared" si="8"/>
        <v>0</v>
      </c>
    </row>
    <row r="118" spans="1:5" x14ac:dyDescent="0.25">
      <c r="A118" s="52">
        <v>5</v>
      </c>
      <c r="B118" s="10" t="s">
        <v>39</v>
      </c>
      <c r="C118" s="15">
        <v>1003117225</v>
      </c>
      <c r="D118" s="9">
        <v>1003117225</v>
      </c>
      <c r="E118" s="9">
        <f t="shared" si="8"/>
        <v>0</v>
      </c>
    </row>
    <row r="119" spans="1:5" x14ac:dyDescent="0.25">
      <c r="A119" s="52">
        <v>6</v>
      </c>
      <c r="B119" s="10" t="s">
        <v>40</v>
      </c>
      <c r="C119" s="15">
        <v>109697714</v>
      </c>
      <c r="D119" s="9">
        <v>109697714</v>
      </c>
      <c r="E119" s="9">
        <f t="shared" si="8"/>
        <v>0</v>
      </c>
    </row>
    <row r="120" spans="1:5" x14ac:dyDescent="0.25">
      <c r="A120" s="52">
        <v>7</v>
      </c>
      <c r="B120" s="10" t="s">
        <v>41</v>
      </c>
      <c r="C120" s="15">
        <v>164603318</v>
      </c>
      <c r="D120" s="9">
        <v>164603318</v>
      </c>
      <c r="E120" s="9">
        <f t="shared" si="8"/>
        <v>0</v>
      </c>
    </row>
    <row r="121" spans="1:5" x14ac:dyDescent="0.25">
      <c r="A121" s="52">
        <v>8</v>
      </c>
      <c r="B121" s="10" t="s">
        <v>42</v>
      </c>
      <c r="C121" s="15">
        <v>603282128</v>
      </c>
      <c r="D121" s="9">
        <v>3140494</v>
      </c>
      <c r="E121" s="9">
        <f t="shared" si="8"/>
        <v>600141634</v>
      </c>
    </row>
    <row r="122" spans="1:5" x14ac:dyDescent="0.25">
      <c r="A122" s="52">
        <v>9</v>
      </c>
      <c r="B122" s="10" t="s">
        <v>43</v>
      </c>
      <c r="C122" s="15">
        <v>3694333</v>
      </c>
      <c r="D122" s="9">
        <v>3694333</v>
      </c>
      <c r="E122" s="9">
        <f t="shared" si="8"/>
        <v>0</v>
      </c>
    </row>
    <row r="123" spans="1:5" x14ac:dyDescent="0.25">
      <c r="A123" s="52">
        <v>10</v>
      </c>
      <c r="B123" s="10" t="s">
        <v>44</v>
      </c>
      <c r="C123" s="15">
        <v>214103</v>
      </c>
      <c r="D123" s="9">
        <v>214103</v>
      </c>
      <c r="E123" s="9">
        <f t="shared" si="8"/>
        <v>0</v>
      </c>
    </row>
    <row r="124" spans="1:5" x14ac:dyDescent="0.25">
      <c r="A124" s="52">
        <v>11</v>
      </c>
      <c r="B124" s="10" t="s">
        <v>45</v>
      </c>
      <c r="C124" s="15">
        <v>82706233</v>
      </c>
      <c r="D124" s="9">
        <v>82706233</v>
      </c>
      <c r="E124" s="9">
        <f t="shared" si="8"/>
        <v>0</v>
      </c>
    </row>
    <row r="125" spans="1:5" x14ac:dyDescent="0.25">
      <c r="A125" s="52">
        <v>12</v>
      </c>
      <c r="B125" s="10" t="s">
        <v>46</v>
      </c>
      <c r="C125" s="15">
        <v>2662</v>
      </c>
      <c r="D125" s="9">
        <v>2662</v>
      </c>
      <c r="E125" s="9">
        <f t="shared" si="8"/>
        <v>0</v>
      </c>
    </row>
    <row r="126" spans="1:5" s="12" customFormat="1" x14ac:dyDescent="0.25">
      <c r="A126" s="40"/>
      <c r="B126" s="6" t="s">
        <v>32</v>
      </c>
      <c r="C126" s="16">
        <f>SUM(C114:C125)</f>
        <v>4435052120</v>
      </c>
      <c r="D126" s="11">
        <f>SUM(D114:D125)</f>
        <v>3834910486</v>
      </c>
      <c r="E126" s="11">
        <f t="shared" si="8"/>
        <v>600141634</v>
      </c>
    </row>
    <row r="127" spans="1:5" x14ac:dyDescent="0.25">
      <c r="A127" s="52"/>
      <c r="B127" s="10"/>
      <c r="C127" s="10"/>
      <c r="D127" s="9"/>
      <c r="E127" s="14"/>
    </row>
    <row r="128" spans="1:5" x14ac:dyDescent="0.25">
      <c r="A128" s="52"/>
      <c r="B128" s="6" t="s">
        <v>11</v>
      </c>
      <c r="C128" s="16">
        <f>C126+C109</f>
        <v>15993628695.59</v>
      </c>
      <c r="D128" s="11">
        <f>D126+D109</f>
        <v>15393487061.59</v>
      </c>
      <c r="E128" s="11">
        <f>E126+E109</f>
        <v>600141634</v>
      </c>
    </row>
  </sheetData>
  <mergeCells count="5">
    <mergeCell ref="A5:E5"/>
    <mergeCell ref="A3:E3"/>
    <mergeCell ref="A2:E2"/>
    <mergeCell ref="A1:E1"/>
    <mergeCell ref="A7:E7"/>
  </mergeCells>
  <pageMargins left="0.7" right="0.7" top="0.75" bottom="0.75" header="0.3" footer="0.3"/>
  <pageSetup paperSize="9" scale="74" orientation="portrait" r:id="rId1"/>
  <rowBreaks count="1" manualBreakCount="1">
    <brk id="6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zoomScaleNormal="100" workbookViewId="0">
      <selection sqref="A1:E1"/>
    </sheetView>
  </sheetViews>
  <sheetFormatPr defaultColWidth="8.85546875" defaultRowHeight="15" x14ac:dyDescent="0.25"/>
  <cols>
    <col min="1" max="1" width="8.85546875" style="18"/>
    <col min="2" max="2" width="39.85546875" style="18" bestFit="1" customWidth="1"/>
    <col min="3" max="3" width="24.28515625" style="17" customWidth="1"/>
    <col min="4" max="4" width="15.7109375" style="17" customWidth="1"/>
    <col min="5" max="5" width="16.85546875" style="17" bestFit="1" customWidth="1"/>
    <col min="6" max="16384" width="8.85546875" style="18"/>
  </cols>
  <sheetData>
    <row r="1" spans="1:5" x14ac:dyDescent="0.25">
      <c r="A1" s="76" t="s">
        <v>12</v>
      </c>
      <c r="B1" s="76"/>
      <c r="C1" s="76"/>
      <c r="D1" s="76"/>
      <c r="E1" s="76"/>
    </row>
    <row r="2" spans="1:5" x14ac:dyDescent="0.25">
      <c r="A2" s="76" t="s">
        <v>47</v>
      </c>
      <c r="B2" s="76"/>
      <c r="C2" s="76"/>
      <c r="D2" s="76"/>
      <c r="E2" s="76"/>
    </row>
    <row r="3" spans="1:5" x14ac:dyDescent="0.25">
      <c r="A3" s="76" t="s">
        <v>48</v>
      </c>
      <c r="B3" s="76"/>
      <c r="C3" s="76"/>
      <c r="D3" s="76"/>
      <c r="E3" s="76"/>
    </row>
    <row r="4" spans="1:5" x14ac:dyDescent="0.25">
      <c r="B4" s="53"/>
    </row>
    <row r="5" spans="1:5" x14ac:dyDescent="0.25">
      <c r="A5" s="76" t="s">
        <v>78</v>
      </c>
      <c r="B5" s="76"/>
      <c r="C5" s="76"/>
      <c r="D5" s="76"/>
      <c r="E5" s="76"/>
    </row>
    <row r="7" spans="1:5" x14ac:dyDescent="0.25">
      <c r="A7" s="75" t="s">
        <v>15</v>
      </c>
      <c r="B7" s="75"/>
      <c r="C7" s="75"/>
      <c r="D7" s="75"/>
      <c r="E7" s="75"/>
    </row>
    <row r="8" spans="1:5" s="39" customFormat="1" ht="42.75" x14ac:dyDescent="0.25">
      <c r="A8" s="47" t="s">
        <v>3</v>
      </c>
      <c r="B8" s="42" t="s">
        <v>16</v>
      </c>
      <c r="C8" s="43" t="s">
        <v>73</v>
      </c>
      <c r="D8" s="43" t="s">
        <v>74</v>
      </c>
      <c r="E8" s="43" t="s">
        <v>75</v>
      </c>
    </row>
    <row r="9" spans="1:5" x14ac:dyDescent="0.25">
      <c r="A9" s="52"/>
      <c r="B9" s="6" t="s">
        <v>17</v>
      </c>
      <c r="C9" s="9"/>
      <c r="D9" s="9"/>
      <c r="E9" s="9"/>
    </row>
    <row r="10" spans="1:5" x14ac:dyDescent="0.25">
      <c r="A10" s="52">
        <v>1</v>
      </c>
      <c r="B10" s="10" t="s">
        <v>49</v>
      </c>
      <c r="C10" s="9">
        <v>573104</v>
      </c>
      <c r="D10" s="9">
        <f>[4]SUMMARY!$C$16</f>
        <v>1140410.7700000168</v>
      </c>
      <c r="E10" s="9">
        <f>C10-D10</f>
        <v>-567306.77000001678</v>
      </c>
    </row>
    <row r="11" spans="1:5" s="8" customFormat="1" ht="14.25" x14ac:dyDescent="0.2">
      <c r="A11" s="40"/>
      <c r="B11" s="6" t="s">
        <v>23</v>
      </c>
      <c r="C11" s="11">
        <f>SUM(C10:C10)</f>
        <v>573104</v>
      </c>
      <c r="D11" s="11">
        <f>SUM(D10:D10)</f>
        <v>1140410.7700000168</v>
      </c>
      <c r="E11" s="11">
        <f t="shared" ref="E11:E15" si="0">C11-D11</f>
        <v>-567306.77000001678</v>
      </c>
    </row>
    <row r="12" spans="1:5" s="8" customFormat="1" x14ac:dyDescent="0.25">
      <c r="A12" s="40"/>
      <c r="B12" s="6"/>
      <c r="C12" s="11"/>
      <c r="D12" s="11"/>
      <c r="E12" s="9"/>
    </row>
    <row r="13" spans="1:5" x14ac:dyDescent="0.25">
      <c r="A13" s="52"/>
      <c r="B13" s="6" t="s">
        <v>24</v>
      </c>
      <c r="C13" s="9"/>
      <c r="D13" s="9"/>
      <c r="E13" s="9"/>
    </row>
    <row r="14" spans="1:5" x14ac:dyDescent="0.25">
      <c r="A14" s="52">
        <v>1</v>
      </c>
      <c r="B14" s="10" t="s">
        <v>49</v>
      </c>
      <c r="C14" s="11">
        <f>SUM(C13:C13)</f>
        <v>0</v>
      </c>
      <c r="D14" s="11">
        <v>0</v>
      </c>
      <c r="E14" s="9">
        <f t="shared" ref="E14" si="1">C14-D14</f>
        <v>0</v>
      </c>
    </row>
    <row r="15" spans="1:5" x14ac:dyDescent="0.25">
      <c r="A15" s="52"/>
      <c r="B15" s="6" t="s">
        <v>23</v>
      </c>
      <c r="C15" s="9">
        <f>SUM(C14:C14)</f>
        <v>0</v>
      </c>
      <c r="D15" s="9">
        <f>SUM(D14:D14)</f>
        <v>0</v>
      </c>
      <c r="E15" s="9">
        <f t="shared" si="0"/>
        <v>0</v>
      </c>
    </row>
    <row r="16" spans="1:5" x14ac:dyDescent="0.25">
      <c r="A16" s="52"/>
      <c r="B16" s="6"/>
      <c r="C16" s="11"/>
      <c r="D16" s="9"/>
      <c r="E16" s="9"/>
    </row>
    <row r="17" spans="1:5" x14ac:dyDescent="0.25">
      <c r="A17" s="52"/>
      <c r="B17" s="6" t="s">
        <v>25</v>
      </c>
      <c r="C17" s="9"/>
      <c r="D17" s="9"/>
      <c r="E17" s="9"/>
    </row>
    <row r="18" spans="1:5" x14ac:dyDescent="0.25">
      <c r="A18" s="52">
        <v>1</v>
      </c>
      <c r="B18" s="10" t="s">
        <v>49</v>
      </c>
      <c r="C18" s="11">
        <f>SUM(C17:C17)</f>
        <v>0</v>
      </c>
      <c r="D18" s="11">
        <f>SUM(D17:D17)</f>
        <v>0</v>
      </c>
      <c r="E18" s="9">
        <f t="shared" ref="E18" si="2">C18-D18</f>
        <v>0</v>
      </c>
    </row>
    <row r="19" spans="1:5" x14ac:dyDescent="0.25">
      <c r="A19" s="52"/>
      <c r="B19" s="6" t="s">
        <v>23</v>
      </c>
      <c r="C19" s="9">
        <f>SUM(C18:C18)</f>
        <v>0</v>
      </c>
      <c r="D19" s="9">
        <f>SUM(D18:D18)</f>
        <v>0</v>
      </c>
      <c r="E19" s="9">
        <f>C19-D19</f>
        <v>0</v>
      </c>
    </row>
    <row r="20" spans="1:5" x14ac:dyDescent="0.25">
      <c r="A20" s="52"/>
      <c r="B20" s="10"/>
      <c r="C20" s="9"/>
      <c r="D20" s="9"/>
      <c r="E20" s="9"/>
    </row>
    <row r="21" spans="1:5" x14ac:dyDescent="0.25">
      <c r="A21" s="52"/>
      <c r="B21" s="6" t="s">
        <v>26</v>
      </c>
      <c r="C21" s="9"/>
      <c r="D21" s="9"/>
      <c r="E21" s="9"/>
    </row>
    <row r="22" spans="1:5" x14ac:dyDescent="0.25">
      <c r="A22" s="52">
        <v>1</v>
      </c>
      <c r="B22" s="10" t="s">
        <v>49</v>
      </c>
      <c r="C22" s="9">
        <v>884</v>
      </c>
      <c r="D22" s="11">
        <f>[4]SUMMARY!$C$27</f>
        <v>2100.3000000000002</v>
      </c>
      <c r="E22" s="9">
        <f>C22-D22</f>
        <v>-1216.3000000000002</v>
      </c>
    </row>
    <row r="23" spans="1:5" x14ac:dyDescent="0.25">
      <c r="A23" s="52"/>
      <c r="B23" s="6" t="s">
        <v>23</v>
      </c>
      <c r="C23" s="11">
        <v>884</v>
      </c>
      <c r="D23" s="11">
        <f>SUM(D22:D22)</f>
        <v>2100.3000000000002</v>
      </c>
      <c r="E23" s="11">
        <f t="shared" ref="E23" si="3">C23-D23</f>
        <v>-1216.3000000000002</v>
      </c>
    </row>
    <row r="24" spans="1:5" x14ac:dyDescent="0.25">
      <c r="A24" s="52"/>
      <c r="B24" s="10"/>
      <c r="C24" s="9"/>
      <c r="D24" s="9"/>
      <c r="E24" s="9"/>
    </row>
    <row r="25" spans="1:5" x14ac:dyDescent="0.25">
      <c r="A25" s="52"/>
      <c r="B25" s="6" t="s">
        <v>27</v>
      </c>
      <c r="C25" s="9"/>
      <c r="D25" s="9"/>
      <c r="E25" s="9"/>
    </row>
    <row r="26" spans="1:5" x14ac:dyDescent="0.25">
      <c r="A26" s="52">
        <v>1</v>
      </c>
      <c r="B26" s="10" t="s">
        <v>49</v>
      </c>
      <c r="C26" s="11">
        <f>SUM(C25:C25)</f>
        <v>0</v>
      </c>
      <c r="D26" s="11">
        <f>SUM(D25:D25)</f>
        <v>0</v>
      </c>
      <c r="E26" s="9">
        <f>C26-D26</f>
        <v>0</v>
      </c>
    </row>
    <row r="27" spans="1:5" x14ac:dyDescent="0.25">
      <c r="A27" s="52"/>
      <c r="B27" s="6" t="s">
        <v>23</v>
      </c>
      <c r="C27" s="9">
        <f>SUM(C26:C26)</f>
        <v>0</v>
      </c>
      <c r="D27" s="9">
        <f>SUM(D26:D26)</f>
        <v>0</v>
      </c>
      <c r="E27" s="9">
        <f t="shared" ref="E27" si="4">C27-D27</f>
        <v>0</v>
      </c>
    </row>
    <row r="28" spans="1:5" x14ac:dyDescent="0.25">
      <c r="A28" s="52"/>
      <c r="B28" s="10"/>
      <c r="C28" s="9"/>
      <c r="D28" s="9"/>
      <c r="E28" s="9"/>
    </row>
    <row r="29" spans="1:5" x14ac:dyDescent="0.25">
      <c r="A29" s="52"/>
      <c r="B29" s="6" t="s">
        <v>28</v>
      </c>
      <c r="C29" s="9"/>
      <c r="D29" s="9"/>
      <c r="E29" s="9"/>
    </row>
    <row r="30" spans="1:5" x14ac:dyDescent="0.25">
      <c r="A30" s="52">
        <v>1</v>
      </c>
      <c r="B30" s="10" t="s">
        <v>49</v>
      </c>
      <c r="C30" s="11">
        <f>SUM(C29:C29)</f>
        <v>0</v>
      </c>
      <c r="D30" s="11">
        <f>SUM(D29:D29)</f>
        <v>0</v>
      </c>
      <c r="E30" s="9">
        <f>C30-D30</f>
        <v>0</v>
      </c>
    </row>
    <row r="31" spans="1:5" x14ac:dyDescent="0.25">
      <c r="A31" s="52"/>
      <c r="B31" s="6" t="s">
        <v>23</v>
      </c>
      <c r="C31" s="9">
        <f>SUM(C30:C30)</f>
        <v>0</v>
      </c>
      <c r="D31" s="9">
        <f>SUM(D30:D30)</f>
        <v>0</v>
      </c>
      <c r="E31" s="9">
        <f t="shared" ref="E31" si="5">C31-D31</f>
        <v>0</v>
      </c>
    </row>
    <row r="32" spans="1:5" x14ac:dyDescent="0.25">
      <c r="A32" s="52"/>
      <c r="B32" s="10"/>
      <c r="C32" s="9"/>
      <c r="D32" s="9"/>
      <c r="E32" s="9"/>
    </row>
    <row r="33" spans="1:7" x14ac:dyDescent="0.25">
      <c r="A33" s="52"/>
      <c r="B33" s="6" t="s">
        <v>29</v>
      </c>
      <c r="C33" s="9"/>
      <c r="D33" s="9"/>
      <c r="E33" s="9"/>
    </row>
    <row r="34" spans="1:7" x14ac:dyDescent="0.25">
      <c r="A34" s="52">
        <v>1</v>
      </c>
      <c r="B34" s="10" t="s">
        <v>49</v>
      </c>
      <c r="C34" s="9">
        <v>583</v>
      </c>
      <c r="D34" s="9">
        <v>1166</v>
      </c>
      <c r="E34" s="9">
        <f>C34-D34</f>
        <v>-583</v>
      </c>
    </row>
    <row r="35" spans="1:7" x14ac:dyDescent="0.25">
      <c r="A35" s="52"/>
      <c r="B35" s="6" t="s">
        <v>23</v>
      </c>
      <c r="C35" s="11">
        <v>583</v>
      </c>
      <c r="D35" s="11">
        <f>SUM(D34:D34)</f>
        <v>1166</v>
      </c>
      <c r="E35" s="11">
        <f t="shared" ref="E35" si="6">C35-D35</f>
        <v>-583</v>
      </c>
    </row>
    <row r="36" spans="1:7" x14ac:dyDescent="0.25">
      <c r="A36" s="52"/>
      <c r="B36" s="10"/>
      <c r="C36" s="9"/>
      <c r="D36" s="9"/>
      <c r="E36" s="9"/>
    </row>
    <row r="37" spans="1:7" x14ac:dyDescent="0.25">
      <c r="A37" s="52"/>
      <c r="B37" s="6" t="s">
        <v>30</v>
      </c>
      <c r="C37" s="9"/>
      <c r="D37" s="9"/>
      <c r="E37" s="9"/>
    </row>
    <row r="38" spans="1:7" x14ac:dyDescent="0.25">
      <c r="A38" s="52">
        <v>1</v>
      </c>
      <c r="B38" s="10" t="s">
        <v>49</v>
      </c>
      <c r="C38" s="11">
        <f>SUM(C37:C37)</f>
        <v>0</v>
      </c>
      <c r="D38" s="11">
        <f>SUM(D37:D37)</f>
        <v>0</v>
      </c>
      <c r="E38" s="9">
        <f>C38-D38</f>
        <v>0</v>
      </c>
    </row>
    <row r="39" spans="1:7" x14ac:dyDescent="0.25">
      <c r="A39" s="52"/>
      <c r="B39" s="6" t="s">
        <v>23</v>
      </c>
      <c r="C39" s="9">
        <f>SUM(C38:C38)</f>
        <v>0</v>
      </c>
      <c r="D39" s="9">
        <f>SUM(D38:D38)</f>
        <v>0</v>
      </c>
      <c r="E39" s="9">
        <f t="shared" ref="E39" si="7">C39-D39</f>
        <v>0</v>
      </c>
    </row>
    <row r="40" spans="1:7" x14ac:dyDescent="0.25">
      <c r="A40" s="52"/>
      <c r="B40" s="10"/>
      <c r="C40" s="9"/>
      <c r="D40" s="9"/>
      <c r="E40" s="9"/>
    </row>
    <row r="41" spans="1:7" x14ac:dyDescent="0.25">
      <c r="A41" s="52"/>
      <c r="B41" s="6" t="s">
        <v>31</v>
      </c>
      <c r="C41" s="9"/>
      <c r="D41" s="9"/>
      <c r="E41" s="9"/>
    </row>
    <row r="42" spans="1:7" x14ac:dyDescent="0.25">
      <c r="A42" s="52">
        <v>1</v>
      </c>
      <c r="B42" s="10" t="s">
        <v>49</v>
      </c>
      <c r="C42" s="11">
        <f>SUM(C41:C41)</f>
        <v>0</v>
      </c>
      <c r="D42" s="11">
        <f>SUM(D41:D41)</f>
        <v>0</v>
      </c>
      <c r="E42" s="9">
        <f>C42-D42</f>
        <v>0</v>
      </c>
    </row>
    <row r="43" spans="1:7" x14ac:dyDescent="0.25">
      <c r="A43" s="52"/>
      <c r="B43" s="6" t="s">
        <v>23</v>
      </c>
      <c r="C43" s="11">
        <f>SUM(C42:C42)</f>
        <v>0</v>
      </c>
      <c r="D43" s="11">
        <f>SUM(D42:D42)</f>
        <v>0</v>
      </c>
      <c r="E43" s="9">
        <f t="shared" ref="E43" si="8">C43-D43</f>
        <v>0</v>
      </c>
    </row>
    <row r="44" spans="1:7" x14ac:dyDescent="0.25">
      <c r="A44" s="52"/>
      <c r="B44" s="6" t="s">
        <v>32</v>
      </c>
      <c r="C44" s="11">
        <f>C43+C39+C35+C31+C27+C23+C19+C15+C11</f>
        <v>574571</v>
      </c>
      <c r="D44" s="11">
        <f>D43+D39+D35+D31+D27+D23+D19+D15+D11</f>
        <v>1143677.0700000168</v>
      </c>
      <c r="E44" s="11">
        <f>E43+E39+E35+E31+E27+E23+E19+E15+E11</f>
        <v>-569106.07000001683</v>
      </c>
      <c r="G44" s="19"/>
    </row>
    <row r="45" spans="1:7" x14ac:dyDescent="0.25">
      <c r="A45" s="52"/>
      <c r="B45" s="10"/>
      <c r="C45" s="9"/>
      <c r="D45" s="9"/>
      <c r="E45" s="9"/>
    </row>
    <row r="46" spans="1:7" x14ac:dyDescent="0.25">
      <c r="A46" s="52"/>
      <c r="B46" s="6" t="s">
        <v>33</v>
      </c>
      <c r="C46" s="9"/>
      <c r="D46" s="9"/>
      <c r="E46" s="9"/>
    </row>
    <row r="47" spans="1:7" s="39" customFormat="1" ht="42.75" x14ac:dyDescent="0.25">
      <c r="A47" s="47" t="s">
        <v>3</v>
      </c>
      <c r="B47" s="42" t="s">
        <v>16</v>
      </c>
      <c r="C47" s="43" t="s">
        <v>73</v>
      </c>
      <c r="D47" s="43" t="s">
        <v>77</v>
      </c>
      <c r="E47" s="43" t="s">
        <v>75</v>
      </c>
    </row>
    <row r="48" spans="1:7" x14ac:dyDescent="0.25">
      <c r="A48" s="52">
        <v>1</v>
      </c>
      <c r="B48" s="10" t="s">
        <v>49</v>
      </c>
      <c r="C48" s="9">
        <v>58604</v>
      </c>
      <c r="D48" s="9">
        <v>27749</v>
      </c>
      <c r="E48" s="9">
        <f t="shared" ref="E48:E49" si="9">C48-D48</f>
        <v>30855</v>
      </c>
    </row>
    <row r="49" spans="1:5" x14ac:dyDescent="0.25">
      <c r="A49" s="52"/>
      <c r="B49" s="6" t="s">
        <v>32</v>
      </c>
      <c r="C49" s="11">
        <v>58604</v>
      </c>
      <c r="D49" s="11">
        <v>27749</v>
      </c>
      <c r="E49" s="11">
        <f t="shared" si="9"/>
        <v>30855</v>
      </c>
    </row>
    <row r="50" spans="1:5" x14ac:dyDescent="0.25">
      <c r="A50" s="52"/>
      <c r="B50" s="10"/>
      <c r="C50" s="9"/>
      <c r="D50" s="9"/>
      <c r="E50" s="9"/>
    </row>
    <row r="51" spans="1:5" x14ac:dyDescent="0.25">
      <c r="A51" s="52"/>
      <c r="B51" s="6" t="s">
        <v>11</v>
      </c>
      <c r="C51" s="11">
        <f>C49+C44</f>
        <v>633175</v>
      </c>
      <c r="D51" s="11">
        <f>D49+D44</f>
        <v>1171426.0700000168</v>
      </c>
      <c r="E51" s="11">
        <f>E49+E44</f>
        <v>-538251.07000001683</v>
      </c>
    </row>
  </sheetData>
  <mergeCells count="5">
    <mergeCell ref="A5:E5"/>
    <mergeCell ref="A3:E3"/>
    <mergeCell ref="A2:E2"/>
    <mergeCell ref="A1:E1"/>
    <mergeCell ref="A7:E7"/>
  </mergeCells>
  <pageMargins left="0.7" right="0.7" top="0.75" bottom="0.75" header="0.3" footer="0.3"/>
  <pageSetup paperSize="9" scale="7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zoomScaleNormal="100" workbookViewId="0">
      <selection activeCell="B1" sqref="B1:C1"/>
    </sheetView>
  </sheetViews>
  <sheetFormatPr defaultColWidth="8.85546875" defaultRowHeight="15" x14ac:dyDescent="0.25"/>
  <cols>
    <col min="1" max="1" width="8.85546875" style="18"/>
    <col min="2" max="2" width="55.42578125" style="18" bestFit="1" customWidth="1"/>
    <col min="3" max="3" width="21.28515625" style="18" customWidth="1"/>
    <col min="4" max="16384" width="8.85546875" style="18"/>
  </cols>
  <sheetData>
    <row r="1" spans="1:4" x14ac:dyDescent="0.25">
      <c r="B1" s="78" t="s">
        <v>50</v>
      </c>
      <c r="C1" s="78"/>
    </row>
    <row r="2" spans="1:4" x14ac:dyDescent="0.25">
      <c r="B2" s="78" t="s">
        <v>51</v>
      </c>
      <c r="C2" s="78"/>
    </row>
    <row r="3" spans="1:4" x14ac:dyDescent="0.25">
      <c r="B3" s="78" t="s">
        <v>52</v>
      </c>
      <c r="C3" s="78"/>
    </row>
    <row r="4" spans="1:4" x14ac:dyDescent="0.25">
      <c r="B4" s="8"/>
    </row>
    <row r="5" spans="1:4" x14ac:dyDescent="0.25">
      <c r="B5" s="78" t="s">
        <v>79</v>
      </c>
      <c r="C5" s="78"/>
    </row>
    <row r="7" spans="1:4" x14ac:dyDescent="0.25">
      <c r="B7" s="78" t="s">
        <v>53</v>
      </c>
      <c r="C7" s="78"/>
    </row>
    <row r="8" spans="1:4" x14ac:dyDescent="0.25">
      <c r="B8" s="8"/>
    </row>
    <row r="9" spans="1:4" s="39" customFormat="1" ht="28.5" x14ac:dyDescent="0.25">
      <c r="A9" s="60" t="s">
        <v>3</v>
      </c>
      <c r="B9" s="58" t="s">
        <v>54</v>
      </c>
      <c r="C9" s="59" t="s">
        <v>80</v>
      </c>
      <c r="D9" s="56"/>
    </row>
    <row r="10" spans="1:4" x14ac:dyDescent="0.25">
      <c r="A10" s="52">
        <v>1</v>
      </c>
      <c r="B10" s="20" t="s">
        <v>30</v>
      </c>
      <c r="C10" s="21">
        <v>23178861.719999999</v>
      </c>
    </row>
    <row r="11" spans="1:4" x14ac:dyDescent="0.25">
      <c r="A11" s="52"/>
      <c r="B11" s="6" t="s">
        <v>32</v>
      </c>
      <c r="C11" s="22">
        <f>SUM(C10)</f>
        <v>23178861.719999999</v>
      </c>
    </row>
  </sheetData>
  <mergeCells count="5">
    <mergeCell ref="B5:C5"/>
    <mergeCell ref="B3:C3"/>
    <mergeCell ref="B2:C2"/>
    <mergeCell ref="B1:C1"/>
    <mergeCell ref="B7:C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zoomScaleNormal="100" workbookViewId="0">
      <selection sqref="A1:C1"/>
    </sheetView>
  </sheetViews>
  <sheetFormatPr defaultColWidth="8.85546875" defaultRowHeight="15" x14ac:dyDescent="0.25"/>
  <cols>
    <col min="1" max="1" width="6.5703125" style="18" customWidth="1"/>
    <col min="2" max="2" width="39.5703125" style="18" customWidth="1"/>
    <col min="3" max="3" width="17" style="18" bestFit="1" customWidth="1"/>
    <col min="4" max="4" width="8.85546875" style="18"/>
    <col min="5" max="5" width="18.5703125" style="18" customWidth="1"/>
    <col min="6" max="16384" width="8.85546875" style="18"/>
  </cols>
  <sheetData>
    <row r="1" spans="1:4" x14ac:dyDescent="0.25">
      <c r="A1" s="78" t="s">
        <v>50</v>
      </c>
      <c r="B1" s="78"/>
      <c r="C1" s="78"/>
      <c r="D1" s="62"/>
    </row>
    <row r="2" spans="1:4" x14ac:dyDescent="0.25">
      <c r="A2" s="78" t="s">
        <v>51</v>
      </c>
      <c r="B2" s="78"/>
      <c r="C2" s="78"/>
    </row>
    <row r="3" spans="1:4" x14ac:dyDescent="0.25">
      <c r="A3" s="8" t="s">
        <v>52</v>
      </c>
    </row>
    <row r="4" spans="1:4" x14ac:dyDescent="0.25">
      <c r="A4" s="78" t="s">
        <v>67</v>
      </c>
      <c r="B4" s="78"/>
      <c r="C4" s="78"/>
    </row>
    <row r="5" spans="1:4" x14ac:dyDescent="0.25">
      <c r="A5" s="8"/>
    </row>
    <row r="6" spans="1:4" x14ac:dyDescent="0.25">
      <c r="A6" s="78" t="s">
        <v>68</v>
      </c>
      <c r="B6" s="78"/>
      <c r="C6" s="78"/>
    </row>
    <row r="7" spans="1:4" x14ac:dyDescent="0.25">
      <c r="A7" s="8"/>
    </row>
    <row r="8" spans="1:4" s="39" customFormat="1" ht="42.75" x14ac:dyDescent="0.25">
      <c r="A8" s="47" t="s">
        <v>3</v>
      </c>
      <c r="B8" s="57" t="s">
        <v>54</v>
      </c>
      <c r="C8" s="54" t="s">
        <v>80</v>
      </c>
      <c r="D8" s="56"/>
    </row>
    <row r="9" spans="1:4" x14ac:dyDescent="0.25">
      <c r="A9" s="61">
        <v>1</v>
      </c>
      <c r="B9" s="20" t="s">
        <v>30</v>
      </c>
      <c r="C9" s="21">
        <v>69205641.670000002</v>
      </c>
    </row>
    <row r="10" spans="1:4" x14ac:dyDescent="0.25">
      <c r="A10" s="6"/>
      <c r="B10" s="6" t="s">
        <v>32</v>
      </c>
      <c r="C10" s="22">
        <f>SUM(C9)</f>
        <v>69205641.670000002</v>
      </c>
    </row>
  </sheetData>
  <mergeCells count="4">
    <mergeCell ref="A2:C2"/>
    <mergeCell ref="A1:C1"/>
    <mergeCell ref="A4:C4"/>
    <mergeCell ref="A6:C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zoomScaleNormal="100" workbookViewId="0">
      <selection sqref="A1:E1"/>
    </sheetView>
  </sheetViews>
  <sheetFormatPr defaultColWidth="8.85546875" defaultRowHeight="15" x14ac:dyDescent="0.25"/>
  <cols>
    <col min="1" max="1" width="8.85546875" style="18"/>
    <col min="2" max="2" width="17.5703125" style="18" customWidth="1"/>
    <col min="3" max="3" width="12.7109375" style="23" bestFit="1" customWidth="1"/>
    <col min="4" max="4" width="11.140625" style="23" customWidth="1"/>
    <col min="5" max="5" width="14" style="18" bestFit="1" customWidth="1"/>
    <col min="6" max="7" width="8.85546875" style="18"/>
    <col min="8" max="8" width="14.140625" style="18" bestFit="1" customWidth="1"/>
    <col min="9" max="16384" width="8.85546875" style="18"/>
  </cols>
  <sheetData>
    <row r="1" spans="1:8" ht="38.25" customHeight="1" x14ac:dyDescent="0.25">
      <c r="A1" s="79" t="s">
        <v>0</v>
      </c>
      <c r="B1" s="79"/>
      <c r="C1" s="79"/>
      <c r="D1" s="79"/>
      <c r="E1" s="79"/>
      <c r="H1" s="8"/>
    </row>
    <row r="3" spans="1:8" x14ac:dyDescent="0.25">
      <c r="B3" s="8" t="s">
        <v>7</v>
      </c>
    </row>
    <row r="4" spans="1:8" x14ac:dyDescent="0.25">
      <c r="B4" s="8" t="s">
        <v>55</v>
      </c>
    </row>
    <row r="6" spans="1:8" x14ac:dyDescent="0.25">
      <c r="B6" s="8" t="s">
        <v>56</v>
      </c>
    </row>
    <row r="7" spans="1:8" s="39" customFormat="1" ht="28.5" x14ac:dyDescent="0.25">
      <c r="A7" s="60" t="s">
        <v>3</v>
      </c>
      <c r="B7" s="64" t="s">
        <v>57</v>
      </c>
      <c r="C7" s="65" t="s">
        <v>81</v>
      </c>
      <c r="D7" s="66" t="s">
        <v>59</v>
      </c>
      <c r="E7" s="59" t="s">
        <v>82</v>
      </c>
    </row>
    <row r="8" spans="1:8" x14ac:dyDescent="0.25">
      <c r="A8" s="52">
        <v>1</v>
      </c>
      <c r="B8" s="26">
        <v>43217</v>
      </c>
      <c r="C8" s="9">
        <v>15600000</v>
      </c>
      <c r="D8" s="10">
        <v>10.4739</v>
      </c>
      <c r="E8" s="14">
        <f>C8*D8</f>
        <v>163392840</v>
      </c>
    </row>
    <row r="9" spans="1:8" x14ac:dyDescent="0.25">
      <c r="A9" s="52">
        <v>2</v>
      </c>
      <c r="B9" s="26">
        <v>43392</v>
      </c>
      <c r="C9" s="9">
        <v>4000000</v>
      </c>
      <c r="D9" s="10">
        <v>10.4739</v>
      </c>
      <c r="E9" s="14">
        <f>C9*D9</f>
        <v>41895600</v>
      </c>
    </row>
    <row r="10" spans="1:8" x14ac:dyDescent="0.25">
      <c r="A10" s="52"/>
      <c r="B10" s="28" t="s">
        <v>32</v>
      </c>
      <c r="C10" s="11">
        <f>SUM(C8:C9)</f>
        <v>19600000</v>
      </c>
      <c r="D10" s="25"/>
      <c r="E10" s="63">
        <f>SUM(E8:E9)</f>
        <v>205288440</v>
      </c>
    </row>
    <row r="12" spans="1:8" x14ac:dyDescent="0.25">
      <c r="H12" s="30"/>
    </row>
    <row r="64" s="8" customFormat="1" ht="14.25" x14ac:dyDescent="0.2"/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tabSelected="1" view="pageBreakPreview" zoomScale="60" zoomScaleNormal="100" workbookViewId="0">
      <selection activeCell="C35" sqref="C35"/>
    </sheetView>
  </sheetViews>
  <sheetFormatPr defaultColWidth="8.85546875" defaultRowHeight="15" x14ac:dyDescent="0.25"/>
  <cols>
    <col min="1" max="1" width="77" style="18" bestFit="1" customWidth="1"/>
    <col min="2" max="2" width="11.5703125" style="18" customWidth="1"/>
    <col min="3" max="3" width="35.140625" style="18" bestFit="1" customWidth="1"/>
    <col min="4" max="4" width="18.7109375" style="18" bestFit="1" customWidth="1"/>
    <col min="5" max="5" width="22.28515625" style="18" bestFit="1" customWidth="1"/>
    <col min="6" max="6" width="14.7109375" style="18" bestFit="1" customWidth="1"/>
    <col min="7" max="7" width="22.28515625" style="18" bestFit="1" customWidth="1"/>
    <col min="8" max="16384" width="8.85546875" style="18"/>
  </cols>
  <sheetData>
    <row r="1" spans="1:7" x14ac:dyDescent="0.25">
      <c r="A1" s="78" t="s">
        <v>0</v>
      </c>
      <c r="B1" s="78"/>
      <c r="C1" s="78"/>
      <c r="D1" s="78"/>
      <c r="E1" s="78"/>
      <c r="F1" s="78"/>
      <c r="G1" s="78"/>
    </row>
    <row r="2" spans="1:7" x14ac:dyDescent="0.25">
      <c r="A2" s="78" t="s">
        <v>55</v>
      </c>
      <c r="B2" s="78"/>
      <c r="C2" s="78"/>
      <c r="D2" s="78"/>
      <c r="E2" s="78"/>
      <c r="F2" s="78"/>
      <c r="G2" s="78"/>
    </row>
    <row r="3" spans="1:7" x14ac:dyDescent="0.25">
      <c r="B3" s="8"/>
    </row>
    <row r="4" spans="1:7" x14ac:dyDescent="0.25">
      <c r="A4" s="78" t="s">
        <v>63</v>
      </c>
      <c r="B4" s="78"/>
      <c r="C4" s="78"/>
      <c r="D4" s="78"/>
      <c r="E4" s="78"/>
      <c r="F4" s="78"/>
      <c r="G4" s="78"/>
    </row>
    <row r="5" spans="1:7" x14ac:dyDescent="0.25">
      <c r="B5" s="8"/>
    </row>
    <row r="6" spans="1:7" ht="13.9" x14ac:dyDescent="0.25">
      <c r="A6" s="8" t="s">
        <v>60</v>
      </c>
      <c r="C6" s="23"/>
      <c r="D6" s="23"/>
    </row>
    <row r="7" spans="1:7" x14ac:dyDescent="0.25">
      <c r="C7" s="23"/>
      <c r="D7" s="23"/>
    </row>
    <row r="8" spans="1:7" ht="29.25" customHeight="1" x14ac:dyDescent="0.25">
      <c r="A8" s="84" t="s">
        <v>3</v>
      </c>
      <c r="B8" s="82" t="s">
        <v>57</v>
      </c>
      <c r="C8" s="85" t="s">
        <v>58</v>
      </c>
      <c r="D8" s="86"/>
      <c r="E8" s="80" t="s">
        <v>84</v>
      </c>
      <c r="F8" s="82" t="s">
        <v>59</v>
      </c>
      <c r="G8" s="80" t="s">
        <v>83</v>
      </c>
    </row>
    <row r="9" spans="1:7" x14ac:dyDescent="0.25">
      <c r="A9" s="84"/>
      <c r="B9" s="83"/>
      <c r="C9" s="67" t="s">
        <v>61</v>
      </c>
      <c r="D9" s="67" t="s">
        <v>62</v>
      </c>
      <c r="E9" s="81"/>
      <c r="F9" s="83"/>
      <c r="G9" s="81"/>
    </row>
    <row r="10" spans="1:7" x14ac:dyDescent="0.25">
      <c r="A10" s="52">
        <v>1</v>
      </c>
      <c r="B10" s="26">
        <v>43130</v>
      </c>
      <c r="C10" s="25">
        <v>1713893.72</v>
      </c>
      <c r="D10" s="25">
        <v>0</v>
      </c>
      <c r="E10" s="27">
        <f>C10+D10</f>
        <v>1713893.72</v>
      </c>
      <c r="F10" s="10">
        <v>10.51216292518165</v>
      </c>
      <c r="G10" s="27">
        <f>E10*F10</f>
        <v>18016730.021085661</v>
      </c>
    </row>
    <row r="11" spans="1:7" ht="13.9" x14ac:dyDescent="0.25">
      <c r="A11" s="52">
        <v>2</v>
      </c>
      <c r="B11" s="26">
        <v>43133</v>
      </c>
      <c r="C11" s="25">
        <v>2555301.7999999998</v>
      </c>
      <c r="D11" s="25">
        <v>0</v>
      </c>
      <c r="E11" s="27">
        <f t="shared" ref="E11:E57" si="0">C11+D11</f>
        <v>2555301.7999999998</v>
      </c>
      <c r="F11" s="10">
        <v>10.51216292518165</v>
      </c>
      <c r="G11" s="27">
        <f t="shared" ref="G11:G57" si="1">E11*F11</f>
        <v>26861748.844609935</v>
      </c>
    </row>
    <row r="12" spans="1:7" ht="13.9" x14ac:dyDescent="0.25">
      <c r="A12" s="52">
        <v>3</v>
      </c>
      <c r="B12" s="26">
        <v>43137</v>
      </c>
      <c r="C12" s="25">
        <v>0</v>
      </c>
      <c r="D12" s="25">
        <v>87056.41</v>
      </c>
      <c r="E12" s="27">
        <f t="shared" si="0"/>
        <v>87056.41</v>
      </c>
      <c r="F12" s="10">
        <v>10.51216292518165</v>
      </c>
      <c r="G12" s="27">
        <f t="shared" si="1"/>
        <v>915151.16560141311</v>
      </c>
    </row>
    <row r="13" spans="1:7" ht="13.9" x14ac:dyDescent="0.25">
      <c r="A13" s="52">
        <v>4</v>
      </c>
      <c r="B13" s="26">
        <v>43137</v>
      </c>
      <c r="C13" s="25">
        <v>0</v>
      </c>
      <c r="D13" s="25">
        <v>90730.72</v>
      </c>
      <c r="E13" s="27">
        <f t="shared" si="0"/>
        <v>90730.72</v>
      </c>
      <c r="F13" s="10">
        <v>10.51216292518165</v>
      </c>
      <c r="G13" s="27">
        <f t="shared" si="1"/>
        <v>953776.11095903732</v>
      </c>
    </row>
    <row r="14" spans="1:7" ht="13.9" x14ac:dyDescent="0.25">
      <c r="A14" s="52">
        <v>5</v>
      </c>
      <c r="B14" s="26">
        <v>43158</v>
      </c>
      <c r="C14" s="25">
        <v>2555301.83</v>
      </c>
      <c r="D14" s="25">
        <v>0</v>
      </c>
      <c r="E14" s="27">
        <f t="shared" si="0"/>
        <v>2555301.83</v>
      </c>
      <c r="F14" s="10">
        <v>10.51216292518165</v>
      </c>
      <c r="G14" s="27">
        <f t="shared" si="1"/>
        <v>26861749.159974825</v>
      </c>
    </row>
    <row r="15" spans="1:7" ht="13.9" x14ac:dyDescent="0.25">
      <c r="A15" s="52">
        <v>6</v>
      </c>
      <c r="B15" s="26">
        <v>43158</v>
      </c>
      <c r="C15" s="25">
        <v>1713893.72</v>
      </c>
      <c r="D15" s="25">
        <v>0</v>
      </c>
      <c r="E15" s="27">
        <f t="shared" si="0"/>
        <v>1713893.72</v>
      </c>
      <c r="F15" s="10">
        <v>10.51216292518165</v>
      </c>
      <c r="G15" s="27">
        <f t="shared" si="1"/>
        <v>18016730.021085661</v>
      </c>
    </row>
    <row r="16" spans="1:7" ht="13.9" x14ac:dyDescent="0.25">
      <c r="A16" s="52">
        <v>7</v>
      </c>
      <c r="B16" s="26">
        <v>43158</v>
      </c>
      <c r="C16" s="25">
        <v>0</v>
      </c>
      <c r="D16" s="25">
        <v>76028.98</v>
      </c>
      <c r="E16" s="27">
        <f t="shared" si="0"/>
        <v>76028.98</v>
      </c>
      <c r="F16" s="10">
        <v>10.51216292518165</v>
      </c>
      <c r="G16" s="27">
        <f t="shared" si="1"/>
        <v>799229.02479537716</v>
      </c>
    </row>
    <row r="17" spans="1:7" ht="13.9" x14ac:dyDescent="0.25">
      <c r="A17" s="52">
        <v>8</v>
      </c>
      <c r="B17" s="26">
        <v>43158</v>
      </c>
      <c r="C17" s="25">
        <v>0</v>
      </c>
      <c r="D17" s="25">
        <v>74660.03</v>
      </c>
      <c r="E17" s="27">
        <f t="shared" si="0"/>
        <v>74660.03</v>
      </c>
      <c r="F17" s="10">
        <v>10.51216292518165</v>
      </c>
      <c r="G17" s="27">
        <f t="shared" si="1"/>
        <v>784838.39935894974</v>
      </c>
    </row>
    <row r="18" spans="1:7" ht="13.9" x14ac:dyDescent="0.25">
      <c r="A18" s="52">
        <v>9</v>
      </c>
      <c r="B18" s="26">
        <v>43182</v>
      </c>
      <c r="C18" s="25">
        <v>2555301.7999999998</v>
      </c>
      <c r="D18" s="25">
        <v>0</v>
      </c>
      <c r="E18" s="27">
        <f t="shared" si="0"/>
        <v>2555301.7999999998</v>
      </c>
      <c r="F18" s="10">
        <v>10.51216292518165</v>
      </c>
      <c r="G18" s="27">
        <f t="shared" si="1"/>
        <v>26861748.844609935</v>
      </c>
    </row>
    <row r="19" spans="1:7" ht="13.9" x14ac:dyDescent="0.25">
      <c r="A19" s="52">
        <v>10</v>
      </c>
      <c r="B19" s="26">
        <v>43182</v>
      </c>
      <c r="C19" s="25">
        <v>1713893.72</v>
      </c>
      <c r="D19" s="25">
        <v>0</v>
      </c>
      <c r="E19" s="27">
        <f t="shared" si="0"/>
        <v>1713893.72</v>
      </c>
      <c r="F19" s="10">
        <v>10.51216292518165</v>
      </c>
      <c r="G19" s="27">
        <f t="shared" si="1"/>
        <v>18016730.021085661</v>
      </c>
    </row>
    <row r="20" spans="1:7" ht="13.9" x14ac:dyDescent="0.25">
      <c r="A20" s="52">
        <v>11</v>
      </c>
      <c r="B20" s="26">
        <v>43185</v>
      </c>
      <c r="C20" s="25">
        <v>0</v>
      </c>
      <c r="D20" s="25">
        <v>77336.52</v>
      </c>
      <c r="E20" s="27">
        <f t="shared" si="0"/>
        <v>77336.52</v>
      </c>
      <c r="F20" s="10">
        <v>10.51216292518165</v>
      </c>
      <c r="G20" s="27">
        <f t="shared" si="1"/>
        <v>812974.09830656927</v>
      </c>
    </row>
    <row r="21" spans="1:7" ht="13.9" x14ac:dyDescent="0.25">
      <c r="A21" s="52">
        <v>12</v>
      </c>
      <c r="B21" s="26">
        <v>43185</v>
      </c>
      <c r="C21" s="25">
        <v>0</v>
      </c>
      <c r="D21" s="25">
        <v>76239.009999999995</v>
      </c>
      <c r="E21" s="27">
        <f t="shared" si="0"/>
        <v>76239.009999999995</v>
      </c>
      <c r="F21" s="10">
        <v>10.51216292518165</v>
      </c>
      <c r="G21" s="27">
        <f t="shared" si="1"/>
        <v>801436.894374553</v>
      </c>
    </row>
    <row r="22" spans="1:7" ht="13.9" x14ac:dyDescent="0.25">
      <c r="A22" s="52">
        <v>13</v>
      </c>
      <c r="B22" s="26">
        <v>43214</v>
      </c>
      <c r="C22" s="25">
        <v>1713893.72</v>
      </c>
      <c r="D22" s="25">
        <v>0</v>
      </c>
      <c r="E22" s="27">
        <f t="shared" si="0"/>
        <v>1713893.72</v>
      </c>
      <c r="F22" s="10">
        <v>10.51216292518165</v>
      </c>
      <c r="G22" s="27">
        <f t="shared" si="1"/>
        <v>18016730.021085661</v>
      </c>
    </row>
    <row r="23" spans="1:7" ht="13.9" x14ac:dyDescent="0.25">
      <c r="A23" s="52">
        <v>14</v>
      </c>
      <c r="B23" s="26">
        <v>43216</v>
      </c>
      <c r="C23" s="25">
        <v>0</v>
      </c>
      <c r="D23" s="25">
        <v>70856.600000000006</v>
      </c>
      <c r="E23" s="27">
        <f t="shared" si="0"/>
        <v>70856.600000000006</v>
      </c>
      <c r="F23" s="10">
        <v>10.51216292518165</v>
      </c>
      <c r="G23" s="27">
        <f t="shared" si="1"/>
        <v>744856.12352442613</v>
      </c>
    </row>
    <row r="24" spans="1:7" ht="13.9" x14ac:dyDescent="0.25">
      <c r="A24" s="52">
        <v>15</v>
      </c>
      <c r="B24" s="26">
        <v>43220</v>
      </c>
      <c r="C24" s="25">
        <v>2555301.7999999998</v>
      </c>
      <c r="D24" s="25">
        <v>0</v>
      </c>
      <c r="E24" s="27">
        <f t="shared" si="0"/>
        <v>2555301.7999999998</v>
      </c>
      <c r="F24" s="10">
        <v>10.51216292518165</v>
      </c>
      <c r="G24" s="27">
        <f t="shared" si="1"/>
        <v>26861748.844609935</v>
      </c>
    </row>
    <row r="25" spans="1:7" ht="13.9" x14ac:dyDescent="0.25">
      <c r="A25" s="52">
        <v>16</v>
      </c>
      <c r="B25" s="26">
        <v>43220</v>
      </c>
      <c r="C25" s="25">
        <v>0</v>
      </c>
      <c r="D25" s="25">
        <v>68468.09</v>
      </c>
      <c r="E25" s="27">
        <f t="shared" si="0"/>
        <v>68468.09</v>
      </c>
      <c r="F25" s="10">
        <v>10.51216292518165</v>
      </c>
      <c r="G25" s="27">
        <f t="shared" si="1"/>
        <v>719747.7172560005</v>
      </c>
    </row>
    <row r="26" spans="1:7" ht="13.9" x14ac:dyDescent="0.25">
      <c r="A26" s="52">
        <v>17</v>
      </c>
      <c r="B26" s="26">
        <v>43251</v>
      </c>
      <c r="C26" s="25">
        <v>2555301.83</v>
      </c>
      <c r="D26" s="25">
        <v>0</v>
      </c>
      <c r="E26" s="27">
        <f t="shared" si="0"/>
        <v>2555301.83</v>
      </c>
      <c r="F26" s="10">
        <v>10.51216292518165</v>
      </c>
      <c r="G26" s="27">
        <f t="shared" si="1"/>
        <v>26861749.159974825</v>
      </c>
    </row>
    <row r="27" spans="1:7" ht="13.9" x14ac:dyDescent="0.25">
      <c r="A27" s="52">
        <v>18</v>
      </c>
      <c r="B27" s="26">
        <v>43251</v>
      </c>
      <c r="C27" s="25">
        <v>1713893.72</v>
      </c>
      <c r="D27" s="25">
        <v>0</v>
      </c>
      <c r="E27" s="27">
        <f t="shared" si="0"/>
        <v>1713893.72</v>
      </c>
      <c r="F27" s="10">
        <v>10.51216292518165</v>
      </c>
      <c r="G27" s="27">
        <f t="shared" si="1"/>
        <v>18016730.021085661</v>
      </c>
    </row>
    <row r="28" spans="1:7" ht="13.9" x14ac:dyDescent="0.25">
      <c r="A28" s="52">
        <v>19</v>
      </c>
      <c r="B28" s="26">
        <v>43251</v>
      </c>
      <c r="C28" s="25">
        <v>0</v>
      </c>
      <c r="D28" s="25">
        <v>64897.67</v>
      </c>
      <c r="E28" s="27">
        <f t="shared" si="0"/>
        <v>64897.67</v>
      </c>
      <c r="F28" s="10">
        <v>10.51216292518165</v>
      </c>
      <c r="G28" s="27">
        <f t="shared" si="1"/>
        <v>682214.88050467346</v>
      </c>
    </row>
    <row r="29" spans="1:7" ht="13.9" x14ac:dyDescent="0.25">
      <c r="A29" s="52">
        <v>20</v>
      </c>
      <c r="B29" s="26">
        <v>43251</v>
      </c>
      <c r="C29" s="25">
        <v>0</v>
      </c>
      <c r="D29" s="25">
        <v>69729.649999999994</v>
      </c>
      <c r="E29" s="27">
        <f t="shared" si="0"/>
        <v>69729.649999999994</v>
      </c>
      <c r="F29" s="10">
        <v>10.51216292518165</v>
      </c>
      <c r="G29" s="27">
        <f t="shared" si="1"/>
        <v>733009.44151589263</v>
      </c>
    </row>
    <row r="30" spans="1:7" ht="13.9" x14ac:dyDescent="0.25">
      <c r="A30" s="52">
        <v>21</v>
      </c>
      <c r="B30" s="26">
        <v>43279</v>
      </c>
      <c r="C30" s="25">
        <v>2555301.83</v>
      </c>
      <c r="D30" s="25">
        <v>0</v>
      </c>
      <c r="E30" s="27">
        <f t="shared" si="0"/>
        <v>2555301.83</v>
      </c>
      <c r="F30" s="10">
        <v>10.51216292518165</v>
      </c>
      <c r="G30" s="27">
        <f t="shared" si="1"/>
        <v>26861749.159974825</v>
      </c>
    </row>
    <row r="31" spans="1:7" ht="13.9" x14ac:dyDescent="0.25">
      <c r="A31" s="52">
        <v>22</v>
      </c>
      <c r="B31" s="26">
        <v>43280</v>
      </c>
      <c r="C31" s="25">
        <v>1713893.72</v>
      </c>
      <c r="D31" s="25">
        <v>0</v>
      </c>
      <c r="E31" s="27">
        <f t="shared" si="0"/>
        <v>1713893.72</v>
      </c>
      <c r="F31" s="10">
        <v>10.51216292518165</v>
      </c>
      <c r="G31" s="27">
        <f t="shared" si="1"/>
        <v>18016730.021085661</v>
      </c>
    </row>
    <row r="32" spans="1:7" ht="13.9" x14ac:dyDescent="0.25">
      <c r="A32" s="52">
        <v>23</v>
      </c>
      <c r="B32" s="26">
        <v>43280</v>
      </c>
      <c r="C32" s="25">
        <v>0</v>
      </c>
      <c r="D32" s="25">
        <v>63108.85</v>
      </c>
      <c r="E32" s="27">
        <f t="shared" si="0"/>
        <v>63108.85</v>
      </c>
      <c r="F32" s="10">
        <v>10.51216292518165</v>
      </c>
      <c r="G32" s="27">
        <f t="shared" si="1"/>
        <v>663410.51322085003</v>
      </c>
    </row>
    <row r="33" spans="1:7" ht="13.9" x14ac:dyDescent="0.25">
      <c r="A33" s="52">
        <v>24</v>
      </c>
      <c r="B33" s="26">
        <v>43280</v>
      </c>
      <c r="C33" s="25">
        <v>0</v>
      </c>
      <c r="D33" s="25">
        <v>56076.62</v>
      </c>
      <c r="E33" s="27">
        <f t="shared" si="0"/>
        <v>56076.62</v>
      </c>
      <c r="F33" s="10">
        <v>10.51216292518165</v>
      </c>
      <c r="G33" s="27">
        <f t="shared" si="1"/>
        <v>589486.56573349983</v>
      </c>
    </row>
    <row r="34" spans="1:7" ht="13.9" x14ac:dyDescent="0.25">
      <c r="A34" s="52">
        <v>25</v>
      </c>
      <c r="B34" s="26">
        <v>43311</v>
      </c>
      <c r="C34" s="25">
        <v>2555301.83</v>
      </c>
      <c r="D34" s="25">
        <v>0</v>
      </c>
      <c r="E34" s="27">
        <f t="shared" si="0"/>
        <v>2555301.83</v>
      </c>
      <c r="F34" s="10">
        <v>10.51216292518165</v>
      </c>
      <c r="G34" s="27">
        <f t="shared" si="1"/>
        <v>26861749.159974825</v>
      </c>
    </row>
    <row r="35" spans="1:7" ht="13.9" x14ac:dyDescent="0.25">
      <c r="A35" s="52">
        <v>26</v>
      </c>
      <c r="B35" s="26">
        <v>43311</v>
      </c>
      <c r="C35" s="25">
        <v>1713893.72</v>
      </c>
      <c r="D35" s="25">
        <v>0</v>
      </c>
      <c r="E35" s="27">
        <f t="shared" si="0"/>
        <v>1713893.72</v>
      </c>
      <c r="F35" s="10">
        <v>10.51216292518165</v>
      </c>
      <c r="G35" s="27">
        <f t="shared" si="1"/>
        <v>18016730.021085661</v>
      </c>
    </row>
    <row r="36" spans="1:7" ht="13.9" x14ac:dyDescent="0.25">
      <c r="A36" s="52">
        <v>27</v>
      </c>
      <c r="B36" s="26">
        <v>43311</v>
      </c>
      <c r="C36" s="25">
        <v>0</v>
      </c>
      <c r="D36" s="25">
        <v>51036.03</v>
      </c>
      <c r="E36" s="27">
        <f t="shared" si="0"/>
        <v>51036.03</v>
      </c>
      <c r="F36" s="10">
        <v>10.51216292518165</v>
      </c>
      <c r="G36" s="27">
        <f t="shared" si="1"/>
        <v>536499.06241445849</v>
      </c>
    </row>
    <row r="37" spans="1:7" ht="13.9" x14ac:dyDescent="0.25">
      <c r="A37" s="52">
        <v>28</v>
      </c>
      <c r="B37" s="26">
        <v>43311</v>
      </c>
      <c r="C37" s="25">
        <v>0</v>
      </c>
      <c r="D37" s="25">
        <v>60432.36</v>
      </c>
      <c r="E37" s="27">
        <f t="shared" si="0"/>
        <v>60432.36</v>
      </c>
      <c r="F37" s="10">
        <v>10.51216292518165</v>
      </c>
      <c r="G37" s="27">
        <f t="shared" si="1"/>
        <v>635274.81427323062</v>
      </c>
    </row>
    <row r="38" spans="1:7" ht="13.9" x14ac:dyDescent="0.25">
      <c r="A38" s="52">
        <v>29</v>
      </c>
      <c r="B38" s="26">
        <v>43339</v>
      </c>
      <c r="C38" s="25">
        <v>2555301.83</v>
      </c>
      <c r="D38" s="25">
        <v>0</v>
      </c>
      <c r="E38" s="27">
        <f t="shared" si="0"/>
        <v>2555301.83</v>
      </c>
      <c r="F38" s="10">
        <v>10.51216292518165</v>
      </c>
      <c r="G38" s="27">
        <f t="shared" si="1"/>
        <v>26861749.159974825</v>
      </c>
    </row>
    <row r="39" spans="1:7" ht="13.9" x14ac:dyDescent="0.25">
      <c r="A39" s="52">
        <v>30</v>
      </c>
      <c r="B39" s="26">
        <v>43343</v>
      </c>
      <c r="C39" s="25">
        <v>1713893.72</v>
      </c>
      <c r="D39" s="25">
        <v>0</v>
      </c>
      <c r="E39" s="27">
        <f t="shared" si="0"/>
        <v>1713893.72</v>
      </c>
      <c r="F39" s="10">
        <v>10.51216292518165</v>
      </c>
      <c r="G39" s="27">
        <f t="shared" si="1"/>
        <v>18016730.021085661</v>
      </c>
    </row>
    <row r="40" spans="1:7" ht="13.9" x14ac:dyDescent="0.25">
      <c r="A40" s="52">
        <v>31</v>
      </c>
      <c r="B40" s="26">
        <v>43343</v>
      </c>
      <c r="C40" s="25">
        <v>0</v>
      </c>
      <c r="D40" s="25">
        <v>44525.26</v>
      </c>
      <c r="E40" s="27">
        <f t="shared" si="0"/>
        <v>44525.26</v>
      </c>
      <c r="F40" s="10">
        <v>10.51216292518165</v>
      </c>
      <c r="G40" s="27">
        <f t="shared" si="1"/>
        <v>468056.78740607353</v>
      </c>
    </row>
    <row r="41" spans="1:7" ht="13.9" x14ac:dyDescent="0.25">
      <c r="A41" s="52">
        <v>32</v>
      </c>
      <c r="B41" s="26">
        <v>43343</v>
      </c>
      <c r="C41" s="25">
        <v>0</v>
      </c>
      <c r="D41" s="25">
        <v>56628.93</v>
      </c>
      <c r="E41" s="27">
        <f t="shared" si="0"/>
        <v>56628.93</v>
      </c>
      <c r="F41" s="10">
        <v>10.51216292518165</v>
      </c>
      <c r="G41" s="27">
        <f t="shared" si="1"/>
        <v>595292.53843870689</v>
      </c>
    </row>
    <row r="42" spans="1:7" ht="13.9" x14ac:dyDescent="0.25">
      <c r="A42" s="52">
        <v>33</v>
      </c>
      <c r="B42" s="26">
        <v>43370</v>
      </c>
      <c r="C42" s="25">
        <v>1713893.72</v>
      </c>
      <c r="D42" s="25">
        <v>0</v>
      </c>
      <c r="E42" s="27">
        <f t="shared" si="0"/>
        <v>1713893.72</v>
      </c>
      <c r="F42" s="10">
        <v>10.51216292518165</v>
      </c>
      <c r="G42" s="27">
        <f t="shared" si="1"/>
        <v>18016730.021085661</v>
      </c>
    </row>
    <row r="43" spans="1:7" x14ac:dyDescent="0.25">
      <c r="A43" s="52">
        <v>34</v>
      </c>
      <c r="B43" s="26">
        <v>43371</v>
      </c>
      <c r="C43" s="25">
        <v>2555301.83</v>
      </c>
      <c r="D43" s="25">
        <v>0</v>
      </c>
      <c r="E43" s="27">
        <f t="shared" si="0"/>
        <v>2555301.83</v>
      </c>
      <c r="F43" s="10">
        <v>10.51216292518165</v>
      </c>
      <c r="G43" s="27">
        <f t="shared" si="1"/>
        <v>26861749.159974825</v>
      </c>
    </row>
    <row r="44" spans="1:7" x14ac:dyDescent="0.25">
      <c r="A44" s="52">
        <v>35</v>
      </c>
      <c r="B44" s="26">
        <v>43371</v>
      </c>
      <c r="C44" s="25">
        <v>0</v>
      </c>
      <c r="D44" s="25">
        <v>37174.39</v>
      </c>
      <c r="E44" s="27">
        <f t="shared" si="0"/>
        <v>37174.39</v>
      </c>
      <c r="F44" s="10">
        <v>10.51216292518165</v>
      </c>
      <c r="G44" s="27">
        <f t="shared" si="1"/>
        <v>390783.24432424351</v>
      </c>
    </row>
    <row r="45" spans="1:7" x14ac:dyDescent="0.25">
      <c r="A45" s="52">
        <v>36</v>
      </c>
      <c r="B45" s="26">
        <v>43371</v>
      </c>
      <c r="C45" s="25">
        <v>0</v>
      </c>
      <c r="D45" s="25">
        <v>50149</v>
      </c>
      <c r="E45" s="27">
        <f t="shared" si="0"/>
        <v>50149</v>
      </c>
      <c r="F45" s="10">
        <v>10.51216292518165</v>
      </c>
      <c r="G45" s="27">
        <f t="shared" si="1"/>
        <v>527174.45853493456</v>
      </c>
    </row>
    <row r="46" spans="1:7" x14ac:dyDescent="0.25">
      <c r="A46" s="52">
        <v>37</v>
      </c>
      <c r="B46" s="26">
        <v>43403</v>
      </c>
      <c r="C46" s="25">
        <v>1713893.72</v>
      </c>
      <c r="D46" s="25">
        <v>0</v>
      </c>
      <c r="E46" s="27">
        <f t="shared" si="0"/>
        <v>1713893.72</v>
      </c>
      <c r="F46" s="10">
        <v>10.51216292518165</v>
      </c>
      <c r="G46" s="27">
        <f t="shared" si="1"/>
        <v>18016730.021085661</v>
      </c>
    </row>
    <row r="47" spans="1:7" x14ac:dyDescent="0.25">
      <c r="A47" s="52">
        <v>38</v>
      </c>
      <c r="B47" s="26">
        <v>43403</v>
      </c>
      <c r="C47" s="25">
        <v>2555301.83</v>
      </c>
      <c r="D47" s="25">
        <v>0</v>
      </c>
      <c r="E47" s="27">
        <f t="shared" si="0"/>
        <v>2555301.83</v>
      </c>
      <c r="F47" s="10">
        <v>10.51216292518165</v>
      </c>
      <c r="G47" s="27">
        <f t="shared" si="1"/>
        <v>26861749.159974825</v>
      </c>
    </row>
    <row r="48" spans="1:7" x14ac:dyDescent="0.25">
      <c r="A48" s="52">
        <v>39</v>
      </c>
      <c r="B48" s="26">
        <v>43403</v>
      </c>
      <c r="C48" s="25">
        <v>0</v>
      </c>
      <c r="D48" s="25">
        <v>32133.8</v>
      </c>
      <c r="E48" s="27">
        <f t="shared" si="0"/>
        <v>32133.8</v>
      </c>
      <c r="F48" s="10">
        <v>10.51216292518165</v>
      </c>
      <c r="G48" s="27">
        <f t="shared" si="1"/>
        <v>337795.74100520212</v>
      </c>
    </row>
    <row r="49" spans="1:7" x14ac:dyDescent="0.25">
      <c r="A49" s="52">
        <v>40</v>
      </c>
      <c r="B49" s="26">
        <v>43404</v>
      </c>
      <c r="C49" s="25">
        <v>0</v>
      </c>
      <c r="D49" s="25">
        <v>47754.239999999998</v>
      </c>
      <c r="E49" s="27">
        <f t="shared" si="0"/>
        <v>47754.239999999998</v>
      </c>
      <c r="F49" s="10">
        <v>10.51216292518165</v>
      </c>
      <c r="G49" s="27">
        <f t="shared" si="1"/>
        <v>502000.35124822654</v>
      </c>
    </row>
    <row r="50" spans="1:7" x14ac:dyDescent="0.25">
      <c r="A50" s="52">
        <v>41</v>
      </c>
      <c r="B50" s="26">
        <v>43433</v>
      </c>
      <c r="C50" s="25">
        <v>1713893.72</v>
      </c>
      <c r="D50" s="25">
        <v>0</v>
      </c>
      <c r="E50" s="27">
        <f t="shared" si="0"/>
        <v>1713893.72</v>
      </c>
      <c r="F50" s="10">
        <v>10.51216292518165</v>
      </c>
      <c r="G50" s="27">
        <f t="shared" si="1"/>
        <v>18016730.021085661</v>
      </c>
    </row>
    <row r="51" spans="1:7" x14ac:dyDescent="0.25">
      <c r="A51" s="52">
        <v>42</v>
      </c>
      <c r="B51" s="26">
        <v>43433</v>
      </c>
      <c r="C51" s="25">
        <v>2555301.83</v>
      </c>
      <c r="D51" s="25">
        <v>0</v>
      </c>
      <c r="E51" s="27">
        <f t="shared" si="0"/>
        <v>2555301.83</v>
      </c>
      <c r="F51" s="10">
        <v>10.51216292518165</v>
      </c>
      <c r="G51" s="27">
        <f t="shared" si="1"/>
        <v>26861749.159974825</v>
      </c>
    </row>
    <row r="52" spans="1:7" x14ac:dyDescent="0.25">
      <c r="A52" s="52">
        <v>43</v>
      </c>
      <c r="B52" s="26">
        <v>43434</v>
      </c>
      <c r="C52" s="25">
        <v>0</v>
      </c>
      <c r="D52" s="25">
        <v>24782.93</v>
      </c>
      <c r="E52" s="27">
        <f t="shared" si="0"/>
        <v>24782.93</v>
      </c>
      <c r="F52" s="10">
        <v>10.51216292518165</v>
      </c>
      <c r="G52" s="27">
        <f t="shared" si="1"/>
        <v>260522.19792337209</v>
      </c>
    </row>
    <row r="53" spans="1:7" x14ac:dyDescent="0.25">
      <c r="A53" s="52">
        <v>44</v>
      </c>
      <c r="B53" s="26">
        <v>43434</v>
      </c>
      <c r="C53" s="25">
        <v>0</v>
      </c>
      <c r="D53" s="25">
        <v>41978.66</v>
      </c>
      <c r="E53" s="27">
        <f t="shared" si="0"/>
        <v>41978.66</v>
      </c>
      <c r="F53" s="10">
        <v>10.51216292518165</v>
      </c>
      <c r="G53" s="27">
        <f t="shared" si="1"/>
        <v>441286.51330080599</v>
      </c>
    </row>
    <row r="54" spans="1:7" x14ac:dyDescent="0.25">
      <c r="A54" s="52">
        <v>45</v>
      </c>
      <c r="B54" s="26">
        <v>43461</v>
      </c>
      <c r="C54" s="25">
        <v>1713893.72</v>
      </c>
      <c r="D54" s="25">
        <v>0</v>
      </c>
      <c r="E54" s="27">
        <f t="shared" si="0"/>
        <v>1713893.72</v>
      </c>
      <c r="F54" s="10">
        <v>10.51216292518165</v>
      </c>
      <c r="G54" s="27">
        <f t="shared" si="1"/>
        <v>18016730.021085661</v>
      </c>
    </row>
    <row r="55" spans="1:7" x14ac:dyDescent="0.25">
      <c r="A55" s="52">
        <v>46</v>
      </c>
      <c r="B55" s="26">
        <v>43462</v>
      </c>
      <c r="C55" s="25">
        <v>2555301.83</v>
      </c>
      <c r="D55" s="25">
        <v>0</v>
      </c>
      <c r="E55" s="27">
        <f t="shared" si="0"/>
        <v>2555301.83</v>
      </c>
      <c r="F55" s="10">
        <v>10.51216292518165</v>
      </c>
      <c r="G55" s="27">
        <f t="shared" si="1"/>
        <v>26861749.159974825</v>
      </c>
    </row>
    <row r="56" spans="1:7" x14ac:dyDescent="0.25">
      <c r="A56" s="52">
        <v>47</v>
      </c>
      <c r="B56" s="26">
        <v>43465</v>
      </c>
      <c r="C56" s="25">
        <v>0</v>
      </c>
      <c r="D56" s="25">
        <v>38597.82</v>
      </c>
      <c r="E56" s="27">
        <f t="shared" si="0"/>
        <v>38597.82</v>
      </c>
      <c r="F56" s="10">
        <v>10.51216292518165</v>
      </c>
      <c r="G56" s="27">
        <f t="shared" si="1"/>
        <v>405746.57239683479</v>
      </c>
    </row>
    <row r="57" spans="1:7" x14ac:dyDescent="0.25">
      <c r="A57" s="52">
        <v>48</v>
      </c>
      <c r="B57" s="26">
        <v>43465</v>
      </c>
      <c r="C57" s="25">
        <v>0</v>
      </c>
      <c r="D57" s="25">
        <v>18692.21</v>
      </c>
      <c r="E57" s="27">
        <f t="shared" si="0"/>
        <v>18692.21</v>
      </c>
      <c r="F57" s="10">
        <v>10.51216292518165</v>
      </c>
      <c r="G57" s="27">
        <f t="shared" si="1"/>
        <v>196495.5569517097</v>
      </c>
    </row>
    <row r="58" spans="1:7" x14ac:dyDescent="0.25">
      <c r="A58" s="52"/>
      <c r="B58" s="6" t="s">
        <v>32</v>
      </c>
      <c r="C58" s="24">
        <f>SUM(C10:C57)</f>
        <v>51230346.509999983</v>
      </c>
      <c r="D58" s="24">
        <f>SUM(D10:D57)</f>
        <v>1379074.7799999998</v>
      </c>
      <c r="E58" s="29">
        <f>C58+D58</f>
        <v>52609421.289999984</v>
      </c>
      <c r="F58" s="10"/>
      <c r="G58" s="29">
        <f>SUM(G10:G57)</f>
        <v>553038808.00000024</v>
      </c>
    </row>
    <row r="60" spans="1:7" x14ac:dyDescent="0.25">
      <c r="C60" s="8" t="s">
        <v>64</v>
      </c>
    </row>
    <row r="61" spans="1:7" x14ac:dyDescent="0.25">
      <c r="C61" s="10" t="s">
        <v>65</v>
      </c>
      <c r="D61" s="10"/>
      <c r="E61" s="27">
        <f>'ZCCM-IH (i)'!E10</f>
        <v>205288440</v>
      </c>
    </row>
    <row r="62" spans="1:7" x14ac:dyDescent="0.25">
      <c r="C62" s="10" t="s">
        <v>66</v>
      </c>
      <c r="D62" s="10"/>
      <c r="E62" s="27">
        <f>G58</f>
        <v>553038808.00000024</v>
      </c>
    </row>
    <row r="63" spans="1:7" x14ac:dyDescent="0.25">
      <c r="C63" s="6" t="s">
        <v>32</v>
      </c>
      <c r="D63" s="6"/>
      <c r="E63" s="29">
        <f>SUM(E61:E62)</f>
        <v>758327248.00000024</v>
      </c>
    </row>
  </sheetData>
  <mergeCells count="9">
    <mergeCell ref="G8:G9"/>
    <mergeCell ref="E8:E9"/>
    <mergeCell ref="A1:G1"/>
    <mergeCell ref="A2:G2"/>
    <mergeCell ref="A4:G4"/>
    <mergeCell ref="B8:B9"/>
    <mergeCell ref="A8:A9"/>
    <mergeCell ref="C8:D8"/>
    <mergeCell ref="F8:F9"/>
  </mergeCells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SUMMARY</vt:lpstr>
      <vt:lpstr>Materiality</vt:lpstr>
      <vt:lpstr>MMMD</vt:lpstr>
      <vt:lpstr>ZRA</vt:lpstr>
      <vt:lpstr>MLNR</vt:lpstr>
      <vt:lpstr>MOF</vt:lpstr>
      <vt:lpstr>IDC</vt:lpstr>
      <vt:lpstr>ZCCM-IH (i)</vt:lpstr>
      <vt:lpstr>ZCCM-IH(ii)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2020-05-15T08:28:46Z</dcterms:modified>
</cp:coreProperties>
</file>